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8190" tabRatio="393" activeTab="0"/>
  </bookViews>
  <sheets>
    <sheet name="Задвижки" sheetId="1" r:id="rId1"/>
    <sheet name="Затворы, Фильтры, Ковера" sheetId="2" r:id="rId2"/>
  </sheets>
  <definedNames>
    <definedName name="_xlnm.Print_Area" localSheetId="1">'Затворы, Фильтры, Ковера'!$A$1:$O$63</definedName>
  </definedNames>
  <calcPr fullCalcOnLoad="1" refMode="R1C1"/>
</workbook>
</file>

<file path=xl/sharedStrings.xml><?xml version="1.0" encoding="utf-8"?>
<sst xmlns="http://schemas.openxmlformats.org/spreadsheetml/2006/main" count="119" uniqueCount="57">
  <si>
    <t>Размер партии</t>
  </si>
  <si>
    <t>до 100 тыс. руб</t>
  </si>
  <si>
    <t>свыше 100 тыс. руб</t>
  </si>
  <si>
    <t>Наименование</t>
  </si>
  <si>
    <t>Ду</t>
  </si>
  <si>
    <t>Масса,
кг</t>
  </si>
  <si>
    <t>Розница</t>
  </si>
  <si>
    <t>Опт</t>
  </si>
  <si>
    <t>Цена без НДС</t>
  </si>
  <si>
    <t>Цена с
 НДС</t>
  </si>
  <si>
    <t>Цена с НДС</t>
  </si>
  <si>
    <r>
      <t xml:space="preserve">   *</t>
    </r>
    <r>
      <rPr>
        <sz val="10"/>
        <rFont val="Times New Roman"/>
        <family val="1"/>
      </rPr>
      <t>200</t>
    </r>
  </si>
  <si>
    <r>
      <t xml:space="preserve"> **</t>
    </r>
    <r>
      <rPr>
        <sz val="10"/>
        <rFont val="Times New Roman"/>
        <family val="1"/>
      </rPr>
      <t>250</t>
    </r>
  </si>
  <si>
    <r>
      <t xml:space="preserve"> **</t>
    </r>
    <r>
      <rPr>
        <sz val="10"/>
        <rFont val="Times New Roman"/>
        <family val="1"/>
      </rPr>
      <t>300</t>
    </r>
  </si>
  <si>
    <t>Задвижки чугунные параллельные двухдисковые под эл. привод</t>
  </si>
  <si>
    <t xml:space="preserve"> **250</t>
  </si>
  <si>
    <t xml:space="preserve"> **300</t>
  </si>
  <si>
    <t>Тип привода и цены 
уточняйте у менеджеров</t>
  </si>
  <si>
    <t>** Ду 250-Ду300 выпускаются только на давление PN 1,0 Мпа(10атм)</t>
  </si>
  <si>
    <t xml:space="preserve"> *Ду 200 PN 16 — ответные фланцы с 12 отверстиями
  Ду 200 PN 10 — ответные фланцы с 8 отверстиями</t>
  </si>
  <si>
    <t>(оговаривается при заказе)</t>
  </si>
  <si>
    <t>До 50 тыс.руб.</t>
  </si>
  <si>
    <t>Свыше 50 тыс.руб.</t>
  </si>
  <si>
    <t>Масса, кг</t>
  </si>
  <si>
    <r>
      <t>*</t>
    </r>
    <r>
      <rPr>
        <sz val="10"/>
        <rFont val="Times New Roman"/>
        <family val="1"/>
      </rPr>
      <t>200</t>
    </r>
  </si>
  <si>
    <r>
      <t>*</t>
    </r>
    <r>
      <rPr>
        <sz val="10"/>
        <rFont val="Times New Roman"/>
        <family val="1"/>
      </rPr>
      <t>250</t>
    </r>
  </si>
  <si>
    <t>Ковер чугунный газовый</t>
  </si>
  <si>
    <t>малый</t>
  </si>
  <si>
    <t>большой</t>
  </si>
  <si>
    <t xml:space="preserve"> * Ду 200-Ду250 выпускаются только на давление PN 1,0 Мпа(10атм)</t>
  </si>
  <si>
    <t>Мы дорожим репутацией завода, интересы покупателя для нас превыше всего.
Качество продукции, четкое соблюдение обязательств-основные принципы работы предприятия.</t>
  </si>
  <si>
    <r>
      <t>*</t>
    </r>
    <r>
      <rPr>
        <sz val="10"/>
        <rFont val="Times New Roman"/>
        <family val="1"/>
      </rPr>
      <t>250
PN 1,0 Мпа</t>
    </r>
  </si>
  <si>
    <t>300
PN 1,6 Мпа</t>
  </si>
  <si>
    <t>Затворы чугунные поворотные дисковые</t>
  </si>
  <si>
    <t>Фильтры чугунные сетчатые фланцевые</t>
  </si>
  <si>
    <t>Задвижки чугунные и стальные</t>
  </si>
  <si>
    <t>До 100 тыс.руб.</t>
  </si>
  <si>
    <t>Свыше 100 тыс.руб.</t>
  </si>
  <si>
    <r>
      <rPr>
        <b/>
        <u val="single"/>
        <sz val="14"/>
        <rFont val="Times New Roman"/>
        <family val="1"/>
      </rPr>
      <t xml:space="preserve">
Фильтр с магнитной вставкой ФСМ</t>
    </r>
    <r>
      <rPr>
        <sz val="12"/>
        <rFont val="Times New Roman"/>
        <family val="1"/>
      </rPr>
      <t xml:space="preserve"> 
 </t>
    </r>
    <r>
      <rPr>
        <sz val="10"/>
        <rFont val="Times New Roman"/>
        <family val="1"/>
      </rPr>
      <t xml:space="preserve">Давление </t>
    </r>
    <r>
      <rPr>
        <b/>
        <sz val="10"/>
        <rFont val="Times New Roman"/>
        <family val="1"/>
      </rPr>
      <t>PN 1,6Мпа</t>
    </r>
    <r>
      <rPr>
        <sz val="10"/>
        <rFont val="Times New Roman"/>
        <family val="1"/>
      </rPr>
      <t xml:space="preserve">
Рабочая среда: </t>
    </r>
    <r>
      <rPr>
        <b/>
        <sz val="10"/>
        <rFont val="Times New Roman"/>
        <family val="1"/>
      </rPr>
      <t xml:space="preserve">вода, воздух, пар, нейтральные среды </t>
    </r>
    <r>
      <rPr>
        <sz val="10"/>
        <rFont val="Times New Roman"/>
        <family val="1"/>
      </rPr>
      <t xml:space="preserve">
 Температура рабочей среды </t>
    </r>
    <r>
      <rPr>
        <b/>
        <sz val="10"/>
        <rFont val="Times New Roman"/>
        <family val="1"/>
      </rPr>
      <t xml:space="preserve">+150 </t>
    </r>
    <r>
      <rPr>
        <b/>
        <vertAlign val="superscript"/>
        <sz val="10"/>
        <rFont val="Times New Roman"/>
        <family val="1"/>
      </rPr>
      <t xml:space="preserve">0 </t>
    </r>
    <r>
      <rPr>
        <b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
</t>
    </r>
  </si>
  <si>
    <t>Старая цена без НДС</t>
  </si>
  <si>
    <t>% увеличения</t>
  </si>
  <si>
    <t>Отгрузка производится автотранспортной компанией, самовывоз или 20-ти, 24-х тонными конейнерами.</t>
  </si>
  <si>
    <t>Вся продукция сертифицирована. Гарантия качества!</t>
  </si>
  <si>
    <t xml:space="preserve">Все задвижки комплектуются с приводами:
"ГЗ Электропривод" г. Москва
 "Тулаэлектропривод" г. Тула
</t>
  </si>
  <si>
    <r>
      <rPr>
        <b/>
        <u val="single"/>
        <sz val="14"/>
        <rFont val="Times New Roman"/>
        <family val="1"/>
      </rPr>
      <t xml:space="preserve">
Фильтр сетчатый осадочный ФСО</t>
    </r>
    <r>
      <rPr>
        <sz val="12"/>
        <rFont val="Times New Roman"/>
        <family val="1"/>
      </rPr>
      <t xml:space="preserve"> 
 </t>
    </r>
    <r>
      <rPr>
        <sz val="10"/>
        <rFont val="Times New Roman"/>
        <family val="1"/>
      </rPr>
      <t xml:space="preserve">Давление </t>
    </r>
    <r>
      <rPr>
        <b/>
        <sz val="10"/>
        <rFont val="Times New Roman"/>
        <family val="1"/>
      </rPr>
      <t>PN 1,6Мпа</t>
    </r>
    <r>
      <rPr>
        <sz val="10"/>
        <rFont val="Times New Roman"/>
        <family val="1"/>
      </rPr>
      <t xml:space="preserve">
Рабочая среда: </t>
    </r>
    <r>
      <rPr>
        <b/>
        <sz val="10"/>
        <rFont val="Times New Roman"/>
        <family val="1"/>
      </rPr>
      <t xml:space="preserve">вода, воздух, пар, нейтральные среды </t>
    </r>
    <r>
      <rPr>
        <sz val="10"/>
        <rFont val="Times New Roman"/>
        <family val="1"/>
      </rPr>
      <t xml:space="preserve">
 Температура рабочей среды </t>
    </r>
    <r>
      <rPr>
        <b/>
        <sz val="10"/>
        <rFont val="Times New Roman"/>
        <family val="1"/>
      </rPr>
      <t xml:space="preserve">+150 </t>
    </r>
    <r>
      <rPr>
        <b/>
        <vertAlign val="superscript"/>
        <sz val="10"/>
        <rFont val="Times New Roman"/>
        <family val="1"/>
      </rPr>
      <t xml:space="preserve">0 </t>
    </r>
    <r>
      <rPr>
        <b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
</t>
    </r>
  </si>
  <si>
    <t>18 января 2021 г.</t>
  </si>
  <si>
    <r>
      <t xml:space="preserve">Задвижка </t>
    </r>
    <r>
      <rPr>
        <b/>
        <u val="single"/>
        <sz val="12"/>
        <rFont val="Times New Roman"/>
        <family val="1"/>
      </rPr>
      <t xml:space="preserve">30ч6бк </t>
    </r>
    <r>
      <rPr>
        <b/>
        <u val="single"/>
        <sz val="10"/>
        <rFont val="Times New Roman"/>
        <family val="1"/>
      </rPr>
      <t xml:space="preserve">(аналог 31ч17бк)
Давление до PN 1,6 Мпа (16 атм)
Рабочая среда:
● вода - температура рабочей среды +115 </t>
    </r>
    <r>
      <rPr>
        <b/>
        <u val="single"/>
        <vertAlign val="superscript"/>
        <sz val="10"/>
        <rFont val="Times New Roman"/>
        <family val="1"/>
      </rPr>
      <t xml:space="preserve">0 </t>
    </r>
    <r>
      <rPr>
        <b/>
        <u val="single"/>
        <sz val="10"/>
        <rFont val="Times New Roman"/>
        <family val="1"/>
      </rPr>
      <t xml:space="preserve">С;
● масло, нефть – темп. рабочей среды +90 </t>
    </r>
    <r>
      <rPr>
        <b/>
        <u val="single"/>
        <vertAlign val="superscript"/>
        <sz val="10"/>
        <rFont val="Times New Roman"/>
        <family val="1"/>
      </rPr>
      <t xml:space="preserve">0 </t>
    </r>
    <r>
      <rPr>
        <b/>
        <u val="single"/>
        <sz val="10"/>
        <rFont val="Times New Roman"/>
        <family val="1"/>
      </rPr>
      <t>С
Класс герметичности «Д» по ГОСТ 9544</t>
    </r>
  </si>
  <si>
    <r>
      <t xml:space="preserve">Задвижка </t>
    </r>
    <r>
      <rPr>
        <b/>
        <u val="single"/>
        <sz val="12"/>
        <rFont val="Times New Roman"/>
        <family val="1"/>
      </rPr>
      <t>30ч6бр</t>
    </r>
    <r>
      <rPr>
        <b/>
        <u val="single"/>
        <sz val="10"/>
        <rFont val="Times New Roman"/>
        <family val="1"/>
      </rPr>
      <t xml:space="preserve"> (аналог 31ч6бр) 
 Давление до PN 1,6Мпа (16 атм)
Рабочая среда : вода, пар 
 Температура рабочей среды +225 </t>
    </r>
    <r>
      <rPr>
        <b/>
        <u val="single"/>
        <vertAlign val="superscript"/>
        <sz val="10"/>
        <rFont val="Times New Roman"/>
        <family val="1"/>
      </rPr>
      <t xml:space="preserve">0 </t>
    </r>
    <r>
      <rPr>
        <b/>
        <u val="single"/>
        <sz val="10"/>
        <rFont val="Times New Roman"/>
        <family val="1"/>
      </rPr>
      <t xml:space="preserve">С 
Класс герметичности «Д» по ГОСТ 9544
</t>
    </r>
  </si>
  <si>
    <r>
      <t xml:space="preserve">Задвижка </t>
    </r>
    <r>
      <rPr>
        <b/>
        <u val="single"/>
        <sz val="12"/>
        <rFont val="Times New Roman"/>
        <family val="1"/>
      </rPr>
      <t xml:space="preserve">30ч39р </t>
    </r>
    <r>
      <rPr>
        <b/>
        <u val="single"/>
        <sz val="10"/>
        <rFont val="Times New Roman"/>
        <family val="1"/>
      </rPr>
      <t xml:space="preserve">
 Давление до PN 1,6Мпа (16 атм)
Рабочая среда : вода, воздух 
 Температура рабочей среды:
вода до +150 </t>
    </r>
    <r>
      <rPr>
        <b/>
        <u val="single"/>
        <vertAlign val="superscript"/>
        <sz val="10"/>
        <rFont val="Times New Roman"/>
        <family val="1"/>
      </rPr>
      <t xml:space="preserve">0 </t>
    </r>
    <r>
      <rPr>
        <b/>
        <u val="single"/>
        <sz val="10"/>
        <rFont val="Times New Roman"/>
        <family val="1"/>
      </rPr>
      <t xml:space="preserve">С, воздух до +115 </t>
    </r>
    <r>
      <rPr>
        <b/>
        <u val="single"/>
        <vertAlign val="superscript"/>
        <sz val="10"/>
        <rFont val="Times New Roman"/>
        <family val="1"/>
      </rPr>
      <t xml:space="preserve">0 </t>
    </r>
    <r>
      <rPr>
        <b/>
        <u val="single"/>
        <sz val="10"/>
        <rFont val="Times New Roman"/>
        <family val="1"/>
      </rPr>
      <t>С
Класс герметичности «А» по ГОСТ 9544</t>
    </r>
  </si>
  <si>
    <r>
      <t>Задвижка</t>
    </r>
    <r>
      <rPr>
        <b/>
        <sz val="12"/>
        <color indexed="8"/>
        <rFont val="Times New Roman"/>
        <family val="1"/>
      </rPr>
      <t xml:space="preserve"> 30с41нж  </t>
    </r>
    <r>
      <rPr>
        <b/>
        <sz val="10"/>
        <color indexed="8"/>
        <rFont val="Times New Roman"/>
        <family val="1"/>
      </rPr>
      <t xml:space="preserve">
 Давление до PN 1,6Мпа (16 атм)
Рабочая среда : вода, пар, жидкие нефтепродукты
Температура рабочей среды +450</t>
    </r>
    <r>
      <rPr>
        <b/>
        <vertAlign val="superscript"/>
        <sz val="10"/>
        <color indexed="8"/>
        <rFont val="Times New Roman"/>
        <family val="1"/>
      </rPr>
      <t xml:space="preserve">  0</t>
    </r>
    <r>
      <rPr>
        <b/>
        <sz val="10"/>
        <color indexed="8"/>
        <rFont val="Times New Roman"/>
        <family val="1"/>
      </rPr>
      <t xml:space="preserve"> С 
Класс герметичности «А» по ГОСТ 9544
</t>
    </r>
  </si>
  <si>
    <r>
      <t>Задвижка</t>
    </r>
    <r>
      <rPr>
        <b/>
        <u val="single"/>
        <sz val="12"/>
        <color indexed="8"/>
        <rFont val="Times New Roman"/>
        <family val="1"/>
      </rPr>
      <t xml:space="preserve"> 30ч 906бр </t>
    </r>
    <r>
      <rPr>
        <b/>
        <u val="single"/>
        <sz val="10"/>
        <color indexed="8"/>
        <rFont val="Times New Roman"/>
        <family val="1"/>
      </rPr>
      <t xml:space="preserve">
под электропривод
Давление до PN 1,6 Мпа (16 атм)
Рабочая среда: вода, пар
Температура рабочей среды +225 </t>
    </r>
    <r>
      <rPr>
        <b/>
        <u val="single"/>
        <vertAlign val="superscript"/>
        <sz val="10"/>
        <color indexed="8"/>
        <rFont val="Times New Roman"/>
        <family val="1"/>
      </rPr>
      <t>0</t>
    </r>
    <r>
      <rPr>
        <b/>
        <u val="single"/>
        <sz val="10"/>
        <color indexed="8"/>
        <rFont val="Times New Roman"/>
        <family val="1"/>
      </rPr>
      <t xml:space="preserve"> С
Класс герметичности «Д» по ГОСТ 9544
</t>
    </r>
  </si>
  <si>
    <t>масса,
кг</t>
  </si>
  <si>
    <r>
      <rPr>
        <b/>
        <u val="single"/>
        <sz val="12"/>
        <rFont val="Times New Roman"/>
        <family val="1"/>
      </rPr>
      <t>Затвор 32ч1р
Давление PN 1,6МПа*
Рабочая среда: вода при темп. + 115</t>
    </r>
    <r>
      <rPr>
        <b/>
        <u val="single"/>
        <vertAlign val="superscript"/>
        <sz val="12"/>
        <rFont val="Times New Roman"/>
        <family val="1"/>
      </rPr>
      <t xml:space="preserve"> 0</t>
    </r>
    <r>
      <rPr>
        <b/>
        <u val="single"/>
        <sz val="12"/>
        <rFont val="Times New Roman"/>
        <family val="1"/>
      </rPr>
      <t xml:space="preserve"> C
Герметичность затвора по классу «А»   по ГОСТ 9544</t>
    </r>
    <r>
      <rPr>
        <b/>
        <sz val="12"/>
        <rFont val="Times New Roman"/>
        <family val="1"/>
      </rPr>
      <t xml:space="preserve">
</t>
    </r>
  </si>
  <si>
    <r>
      <rPr>
        <b/>
        <u val="single"/>
        <sz val="12"/>
        <rFont val="Times New Roman"/>
        <family val="1"/>
      </rPr>
      <t>Затвор 32ч901р  под привод 
Давление PN 1,6МПа*
Рабочая среда: вода t +115</t>
    </r>
    <r>
      <rPr>
        <b/>
        <u val="single"/>
        <vertAlign val="superscript"/>
        <sz val="12"/>
        <rFont val="Times New Roman"/>
        <family val="1"/>
      </rPr>
      <t xml:space="preserve"> 0</t>
    </r>
    <r>
      <rPr>
        <b/>
        <u val="single"/>
        <sz val="12"/>
        <rFont val="Times New Roman"/>
        <family val="1"/>
      </rPr>
      <t xml:space="preserve"> C  
гермет. затвора по классу "А" по ГОСТ 9544 </t>
    </r>
    <r>
      <rPr>
        <b/>
        <sz val="12"/>
        <rFont val="Times New Roman"/>
        <family val="1"/>
      </rPr>
      <t xml:space="preserve">
</t>
    </r>
  </si>
  <si>
    <r>
      <rPr>
        <b/>
        <u val="single"/>
        <sz val="12"/>
        <rFont val="Times New Roman"/>
        <family val="1"/>
      </rPr>
      <t xml:space="preserve">Затвор 32ч301р  с редуктором
Рабочая среда: вода t +115 </t>
    </r>
    <r>
      <rPr>
        <b/>
        <u val="single"/>
        <vertAlign val="superscript"/>
        <sz val="12"/>
        <rFont val="Times New Roman"/>
        <family val="1"/>
      </rPr>
      <t>0</t>
    </r>
    <r>
      <rPr>
        <b/>
        <u val="single"/>
        <sz val="12"/>
        <rFont val="Times New Roman"/>
        <family val="1"/>
      </rPr>
      <t xml:space="preserve"> C  
гермет. затвора по классу "А" по ГОСТ 9544 </t>
    </r>
  </si>
  <si>
    <r>
      <t xml:space="preserve">     </t>
    </r>
    <r>
      <rPr>
        <b/>
        <u val="single"/>
        <sz val="10"/>
        <rFont val="Times New Roman"/>
        <family val="1"/>
      </rPr>
      <t>Задвижка</t>
    </r>
    <r>
      <rPr>
        <b/>
        <u val="single"/>
        <sz val="12"/>
        <rFont val="Times New Roman"/>
        <family val="1"/>
      </rPr>
      <t xml:space="preserve"> 30ч7бк</t>
    </r>
    <r>
      <rPr>
        <b/>
        <u val="single"/>
        <sz val="10"/>
        <rFont val="Times New Roman"/>
        <family val="1"/>
      </rPr>
      <t xml:space="preserve"> (аналог 31ч17бк1)
Давление  PN 0,6Мпа (6 атм)
(Ответные фланцы на PN 1, 0 Мпа (10 атм))
Рабочая среда: воздух
Температура рабочей среды +100 </t>
    </r>
    <r>
      <rPr>
        <b/>
        <u val="single"/>
        <vertAlign val="superscript"/>
        <sz val="10"/>
        <rFont val="Times New Roman"/>
        <family val="1"/>
      </rPr>
      <t xml:space="preserve">0 </t>
    </r>
    <r>
      <rPr>
        <b/>
        <u val="single"/>
        <sz val="10"/>
        <rFont val="Times New Roman"/>
        <family val="1"/>
      </rPr>
      <t xml:space="preserve"> С
 Класс герметичности «А» по ГОСТ 9544 
</t>
    </r>
  </si>
  <si>
    <r>
      <t xml:space="preserve">250
</t>
    </r>
    <r>
      <rPr>
        <sz val="8"/>
        <rFont val="Times New Roman"/>
        <family val="1"/>
      </rPr>
      <t>фланцы PN 10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</si>
</sst>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  <numFmt numFmtId="171" formatCode="#,##0_ ;\-#,##0\ "/>
    <numFmt numFmtId="172" formatCode="#,##0.0_ ;\-#,##0.0\ "/>
    <numFmt numFmtId="173" formatCode="#,##0.00_ ;\-#,##0.00\ "/>
  </numFmts>
  <fonts count="7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b/>
      <sz val="10.5"/>
      <name val="Times New Roman"/>
      <family val="1"/>
    </font>
    <font>
      <b/>
      <u val="single"/>
      <sz val="12"/>
      <name val="Arial Cyr"/>
      <family val="2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b/>
      <i/>
      <sz val="10.5"/>
      <name val="Times New Roman"/>
      <family val="1"/>
    </font>
    <font>
      <b/>
      <vertAlign val="superscript"/>
      <sz val="10"/>
      <name val="Times New Roman"/>
      <family val="1"/>
    </font>
    <font>
      <sz val="12"/>
      <name val="Arial Cyr"/>
      <family val="2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u val="single"/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vertAlign val="superscript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2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73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164" fontId="1" fillId="0" borderId="0" xfId="58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2" fillId="0" borderId="35" xfId="0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center" vertical="center" wrapText="1"/>
    </xf>
    <xf numFmtId="4" fontId="14" fillId="0" borderId="38" xfId="0" applyNumberFormat="1" applyFont="1" applyFill="1" applyBorder="1" applyAlignment="1">
      <alignment horizontal="center" vertical="center" wrapText="1"/>
    </xf>
    <xf numFmtId="2" fontId="2" fillId="34" borderId="37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3" fillId="0" borderId="4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4" fontId="12" fillId="0" borderId="5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/>
    </xf>
    <xf numFmtId="2" fontId="2" fillId="0" borderId="46" xfId="0" applyNumberFormat="1" applyFont="1" applyFill="1" applyBorder="1" applyAlignment="1">
      <alignment horizontal="center" vertical="center"/>
    </xf>
    <xf numFmtId="2" fontId="2" fillId="0" borderId="59" xfId="0" applyNumberFormat="1" applyFont="1" applyFill="1" applyBorder="1" applyAlignment="1">
      <alignment horizontal="center" vertical="center"/>
    </xf>
    <xf numFmtId="2" fontId="2" fillId="0" borderId="60" xfId="0" applyNumberFormat="1" applyFont="1" applyFill="1" applyBorder="1" applyAlignment="1">
      <alignment horizontal="center" vertical="center"/>
    </xf>
    <xf numFmtId="2" fontId="2" fillId="0" borderId="60" xfId="0" applyNumberFormat="1" applyFont="1" applyBorder="1" applyAlignment="1">
      <alignment horizontal="center" vertical="center"/>
    </xf>
    <xf numFmtId="2" fontId="2" fillId="0" borderId="61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 wrapText="1"/>
    </xf>
    <xf numFmtId="164" fontId="2" fillId="35" borderId="49" xfId="58" applyFont="1" applyFill="1" applyBorder="1" applyAlignment="1" applyProtection="1">
      <alignment horizontal="left" vertical="top" wrapText="1"/>
      <protection/>
    </xf>
    <xf numFmtId="2" fontId="2" fillId="0" borderId="49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 wrapText="1"/>
    </xf>
    <xf numFmtId="164" fontId="2" fillId="35" borderId="46" xfId="58" applyFont="1" applyFill="1" applyBorder="1" applyAlignment="1" applyProtection="1">
      <alignment horizontal="left" vertical="top" wrapText="1"/>
      <protection/>
    </xf>
    <xf numFmtId="2" fontId="3" fillId="0" borderId="62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/>
    </xf>
    <xf numFmtId="164" fontId="2" fillId="35" borderId="59" xfId="58" applyFont="1" applyFill="1" applyBorder="1" applyAlignment="1" applyProtection="1">
      <alignment horizontal="left" vertical="top" wrapText="1"/>
      <protection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/>
    </xf>
    <xf numFmtId="2" fontId="2" fillId="0" borderId="63" xfId="0" applyNumberFormat="1" applyFont="1" applyFill="1" applyBorder="1" applyAlignment="1">
      <alignment horizontal="center" vertical="center"/>
    </xf>
    <xf numFmtId="2" fontId="2" fillId="0" borderId="47" xfId="0" applyNumberFormat="1" applyFont="1" applyFill="1" applyBorder="1" applyAlignment="1">
      <alignment horizontal="center" vertical="center"/>
    </xf>
    <xf numFmtId="2" fontId="2" fillId="0" borderId="64" xfId="0" applyNumberFormat="1" applyFont="1" applyFill="1" applyBorder="1" applyAlignment="1">
      <alignment horizontal="center" vertical="center"/>
    </xf>
    <xf numFmtId="2" fontId="3" fillId="0" borderId="65" xfId="0" applyNumberFormat="1" applyFont="1" applyFill="1" applyBorder="1" applyAlignment="1">
      <alignment horizontal="center" vertical="center"/>
    </xf>
    <xf numFmtId="2" fontId="2" fillId="0" borderId="66" xfId="0" applyNumberFormat="1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164" fontId="2" fillId="35" borderId="35" xfId="58" applyFont="1" applyFill="1" applyBorder="1" applyAlignment="1" applyProtection="1">
      <alignment horizontal="left" vertical="top" wrapText="1"/>
      <protection/>
    </xf>
    <xf numFmtId="164" fontId="2" fillId="35" borderId="37" xfId="58" applyFont="1" applyFill="1" applyBorder="1" applyAlignment="1" applyProtection="1">
      <alignment horizontal="left" vertical="top" wrapText="1"/>
      <protection/>
    </xf>
    <xf numFmtId="4" fontId="12" fillId="0" borderId="49" xfId="0" applyNumberFormat="1" applyFont="1" applyFill="1" applyBorder="1" applyAlignment="1">
      <alignment horizontal="center" vertical="center" wrapText="1"/>
    </xf>
    <xf numFmtId="2" fontId="3" fillId="0" borderId="48" xfId="0" applyNumberFormat="1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/>
    </xf>
    <xf numFmtId="0" fontId="2" fillId="0" borderId="71" xfId="0" applyFont="1" applyFill="1" applyBorder="1" applyAlignment="1">
      <alignment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2" fontId="2" fillId="0" borderId="63" xfId="0" applyNumberFormat="1" applyFont="1" applyBorder="1" applyAlignment="1">
      <alignment horizontal="center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/>
    </xf>
    <xf numFmtId="2" fontId="2" fillId="0" borderId="7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>
      <alignment horizontal="center" vertical="center" wrapText="1"/>
    </xf>
    <xf numFmtId="2" fontId="2" fillId="0" borderId="77" xfId="0" applyNumberFormat="1" applyFont="1" applyBorder="1" applyAlignment="1">
      <alignment horizontal="center" vertical="center" wrapText="1"/>
    </xf>
    <xf numFmtId="2" fontId="2" fillId="0" borderId="78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4" fontId="14" fillId="0" borderId="78" xfId="0" applyNumberFormat="1" applyFont="1" applyFill="1" applyBorder="1" applyAlignment="1">
      <alignment horizontal="center" vertical="center" wrapText="1"/>
    </xf>
    <xf numFmtId="2" fontId="3" fillId="0" borderId="87" xfId="0" applyNumberFormat="1" applyFont="1" applyBorder="1" applyAlignment="1">
      <alignment horizontal="center" vertical="center"/>
    </xf>
    <xf numFmtId="2" fontId="3" fillId="0" borderId="88" xfId="0" applyNumberFormat="1" applyFont="1" applyBorder="1" applyAlignment="1">
      <alignment horizontal="center" vertical="center"/>
    </xf>
    <xf numFmtId="2" fontId="3" fillId="0" borderId="89" xfId="0" applyNumberFormat="1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2" fontId="3" fillId="0" borderId="93" xfId="0" applyNumberFormat="1" applyFont="1" applyBorder="1" applyAlignment="1">
      <alignment horizontal="center" vertical="center"/>
    </xf>
    <xf numFmtId="0" fontId="16" fillId="0" borderId="94" xfId="0" applyFont="1" applyBorder="1" applyAlignment="1">
      <alignment horizontal="center" wrapText="1"/>
    </xf>
    <xf numFmtId="0" fontId="9" fillId="0" borderId="95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wrapText="1"/>
    </xf>
    <xf numFmtId="2" fontId="2" fillId="0" borderId="97" xfId="0" applyNumberFormat="1" applyFont="1" applyBorder="1" applyAlignment="1">
      <alignment horizontal="center" vertical="center"/>
    </xf>
    <xf numFmtId="2" fontId="3" fillId="0" borderId="98" xfId="0" applyNumberFormat="1" applyFont="1" applyBorder="1" applyAlignment="1">
      <alignment horizontal="center" vertical="center"/>
    </xf>
    <xf numFmtId="0" fontId="16" fillId="0" borderId="99" xfId="0" applyFont="1" applyBorder="1" applyAlignment="1">
      <alignment horizontal="center" wrapText="1"/>
    </xf>
    <xf numFmtId="0" fontId="16" fillId="0" borderId="100" xfId="0" applyFont="1" applyBorder="1" applyAlignment="1">
      <alignment horizontal="center" wrapText="1"/>
    </xf>
    <xf numFmtId="0" fontId="16" fillId="0" borderId="101" xfId="0" applyFont="1" applyBorder="1" applyAlignment="1">
      <alignment horizontal="center" wrapText="1"/>
    </xf>
    <xf numFmtId="2" fontId="2" fillId="0" borderId="102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75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2" fontId="2" fillId="0" borderId="103" xfId="0" applyNumberFormat="1" applyFont="1" applyBorder="1" applyAlignment="1">
      <alignment horizontal="center" vertical="center"/>
    </xf>
    <xf numFmtId="2" fontId="3" fillId="0" borderId="104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3" fillId="0" borderId="83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/>
    </xf>
    <xf numFmtId="2" fontId="2" fillId="0" borderId="105" xfId="0" applyNumberFormat="1" applyFont="1" applyBorder="1" applyAlignment="1">
      <alignment horizontal="center" vertical="center"/>
    </xf>
    <xf numFmtId="2" fontId="3" fillId="0" borderId="86" xfId="0" applyNumberFormat="1" applyFont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2" fontId="2" fillId="0" borderId="107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2" fontId="3" fillId="0" borderId="108" xfId="0" applyNumberFormat="1" applyFont="1" applyBorder="1" applyAlignment="1">
      <alignment horizontal="center" vertical="center"/>
    </xf>
    <xf numFmtId="0" fontId="22" fillId="0" borderId="109" xfId="0" applyFont="1" applyBorder="1" applyAlignment="1">
      <alignment horizontal="center" vertical="center" wrapText="1"/>
    </xf>
    <xf numFmtId="0" fontId="22" fillId="0" borderId="110" xfId="0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111" xfId="0" applyNumberFormat="1" applyFont="1" applyBorder="1" applyAlignment="1">
      <alignment horizontal="center" vertical="center" wrapText="1"/>
    </xf>
    <xf numFmtId="2" fontId="3" fillId="0" borderId="5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164" fontId="2" fillId="35" borderId="43" xfId="58" applyFont="1" applyFill="1" applyBorder="1" applyAlignment="1" applyProtection="1">
      <alignment horizontal="center" vertical="center" wrapText="1"/>
      <protection/>
    </xf>
    <xf numFmtId="164" fontId="2" fillId="35" borderId="59" xfId="58" applyFont="1" applyFill="1" applyBorder="1" applyAlignment="1" applyProtection="1">
      <alignment horizontal="center" vertical="center" wrapText="1"/>
      <protection/>
    </xf>
    <xf numFmtId="4" fontId="12" fillId="0" borderId="64" xfId="0" applyNumberFormat="1" applyFont="1" applyFill="1" applyBorder="1" applyAlignment="1">
      <alignment horizontal="center" vertical="center" wrapText="1"/>
    </xf>
    <xf numFmtId="4" fontId="12" fillId="0" borderId="112" xfId="0" applyNumberFormat="1" applyFont="1" applyFill="1" applyBorder="1" applyAlignment="1">
      <alignment horizontal="center" vertical="center" wrapText="1"/>
    </xf>
    <xf numFmtId="4" fontId="12" fillId="0" borderId="63" xfId="0" applyNumberFormat="1" applyFont="1" applyFill="1" applyBorder="1" applyAlignment="1">
      <alignment horizontal="center" vertical="center" wrapText="1"/>
    </xf>
    <xf numFmtId="4" fontId="14" fillId="0" borderId="113" xfId="0" applyNumberFormat="1" applyFont="1" applyFill="1" applyBorder="1" applyAlignment="1">
      <alignment horizontal="center" vertical="center" wrapText="1"/>
    </xf>
    <xf numFmtId="2" fontId="2" fillId="0" borderId="63" xfId="0" applyNumberFormat="1" applyFont="1" applyBorder="1" applyAlignment="1">
      <alignment horizontal="center" vertical="center"/>
    </xf>
    <xf numFmtId="4" fontId="14" fillId="0" borderId="65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3" fillId="33" borderId="114" xfId="0" applyFont="1" applyFill="1" applyBorder="1" applyAlignment="1">
      <alignment horizontal="center" vertical="center"/>
    </xf>
    <xf numFmtId="0" fontId="4" fillId="36" borderId="74" xfId="0" applyFont="1" applyFill="1" applyBorder="1" applyAlignment="1">
      <alignment horizontal="center" vertical="center" wrapText="1"/>
    </xf>
    <xf numFmtId="0" fontId="3" fillId="33" borderId="115" xfId="0" applyFont="1" applyFill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6" fillId="0" borderId="106" xfId="0" applyFont="1" applyBorder="1" applyAlignment="1">
      <alignment/>
    </xf>
    <xf numFmtId="0" fontId="6" fillId="0" borderId="0" xfId="0" applyFont="1" applyBorder="1" applyAlignment="1">
      <alignment/>
    </xf>
    <xf numFmtId="0" fontId="20" fillId="0" borderId="106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0" fontId="2" fillId="37" borderId="0" xfId="0" applyFont="1" applyFill="1" applyAlignment="1">
      <alignment/>
    </xf>
    <xf numFmtId="0" fontId="3" fillId="37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3" fillId="38" borderId="116" xfId="0" applyFont="1" applyFill="1" applyBorder="1" applyAlignment="1">
      <alignment horizontal="center" vertical="center" wrapText="1"/>
    </xf>
    <xf numFmtId="0" fontId="3" fillId="37" borderId="114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 vertical="center" wrapText="1"/>
    </xf>
    <xf numFmtId="2" fontId="2" fillId="37" borderId="35" xfId="0" applyNumberFormat="1" applyFont="1" applyFill="1" applyBorder="1" applyAlignment="1">
      <alignment horizontal="center" vertical="center"/>
    </xf>
    <xf numFmtId="0" fontId="16" fillId="37" borderId="79" xfId="0" applyFont="1" applyFill="1" applyBorder="1" applyAlignment="1">
      <alignment horizontal="center"/>
    </xf>
    <xf numFmtId="0" fontId="9" fillId="37" borderId="79" xfId="0" applyFont="1" applyFill="1" applyBorder="1" applyAlignment="1">
      <alignment horizontal="center" vertical="center" wrapText="1"/>
    </xf>
    <xf numFmtId="164" fontId="2" fillId="39" borderId="35" xfId="58" applyFont="1" applyFill="1" applyBorder="1" applyAlignment="1" applyProtection="1">
      <alignment horizontal="left" vertical="top" wrapText="1"/>
      <protection/>
    </xf>
    <xf numFmtId="0" fontId="2" fillId="38" borderId="0" xfId="0" applyFont="1" applyFill="1" applyAlignment="1">
      <alignment/>
    </xf>
    <xf numFmtId="0" fontId="3" fillId="0" borderId="57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4" fontId="2" fillId="0" borderId="112" xfId="0" applyNumberFormat="1" applyFont="1" applyBorder="1" applyAlignment="1">
      <alignment horizontal="center" vertical="center" wrapText="1"/>
    </xf>
    <xf numFmtId="4" fontId="2" fillId="0" borderId="117" xfId="0" applyNumberFormat="1" applyFont="1" applyBorder="1" applyAlignment="1">
      <alignment horizontal="center" vertical="center" wrapText="1"/>
    </xf>
    <xf numFmtId="2" fontId="2" fillId="0" borderId="118" xfId="0" applyNumberFormat="1" applyFont="1" applyBorder="1" applyAlignment="1">
      <alignment horizontal="center" vertical="center" wrapText="1"/>
    </xf>
    <xf numFmtId="2" fontId="2" fillId="0" borderId="87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5" fillId="0" borderId="114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9" fillId="33" borderId="119" xfId="0" applyFont="1" applyFill="1" applyBorder="1" applyAlignment="1">
      <alignment horizontal="center" vertical="center"/>
    </xf>
    <xf numFmtId="0" fontId="18" fillId="40" borderId="0" xfId="0" applyFont="1" applyFill="1" applyBorder="1" applyAlignment="1">
      <alignment horizontal="center" vertical="center" wrapText="1"/>
    </xf>
    <xf numFmtId="0" fontId="26" fillId="0" borderId="115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 wrapText="1"/>
    </xf>
    <xf numFmtId="0" fontId="9" fillId="0" borderId="122" xfId="0" applyFont="1" applyBorder="1" applyAlignment="1">
      <alignment horizontal="center" vertical="center" wrapText="1"/>
    </xf>
    <xf numFmtId="0" fontId="16" fillId="0" borderId="123" xfId="0" applyFont="1" applyBorder="1" applyAlignment="1">
      <alignment horizontal="center"/>
    </xf>
    <xf numFmtId="0" fontId="16" fillId="0" borderId="124" xfId="0" applyFont="1" applyBorder="1" applyAlignment="1">
      <alignment horizontal="center"/>
    </xf>
    <xf numFmtId="0" fontId="16" fillId="0" borderId="125" xfId="0" applyFont="1" applyBorder="1" applyAlignment="1">
      <alignment horizontal="center"/>
    </xf>
    <xf numFmtId="0" fontId="20" fillId="0" borderId="39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7" fillId="33" borderId="115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wrapText="1"/>
    </xf>
    <xf numFmtId="0" fontId="27" fillId="0" borderId="106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27" fillId="0" borderId="114" xfId="0" applyFont="1" applyBorder="1" applyAlignment="1">
      <alignment horizontal="center" vertical="center" wrapText="1"/>
    </xf>
    <xf numFmtId="0" fontId="27" fillId="34" borderId="49" xfId="0" applyFont="1" applyFill="1" applyBorder="1" applyAlignment="1">
      <alignment horizontal="center" vertical="center" wrapText="1"/>
    </xf>
    <xf numFmtId="0" fontId="27" fillId="34" borderId="78" xfId="0" applyFont="1" applyFill="1" applyBorder="1" applyAlignment="1">
      <alignment horizontal="center" vertical="center" wrapText="1"/>
    </xf>
    <xf numFmtId="0" fontId="0" fillId="34" borderId="49" xfId="0" applyFont="1" applyFill="1" applyBorder="1" applyAlignment="1">
      <alignment horizontal="center" vertical="center" wrapText="1"/>
    </xf>
    <xf numFmtId="0" fontId="0" fillId="34" borderId="7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4" fillId="0" borderId="115" xfId="0" applyFont="1" applyBorder="1" applyAlignment="1">
      <alignment horizontal="center"/>
    </xf>
    <xf numFmtId="0" fontId="7" fillId="33" borderId="115" xfId="0" applyFont="1" applyFill="1" applyBorder="1" applyAlignment="1">
      <alignment horizontal="center"/>
    </xf>
    <xf numFmtId="0" fontId="8" fillId="0" borderId="115" xfId="0" applyFont="1" applyBorder="1" applyAlignment="1">
      <alignment/>
    </xf>
    <xf numFmtId="0" fontId="3" fillId="33" borderId="11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2" fillId="0" borderId="127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2" fontId="3" fillId="36" borderId="128" xfId="0" applyNumberFormat="1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 wrapText="1"/>
    </xf>
    <xf numFmtId="2" fontId="3" fillId="36" borderId="74" xfId="0" applyNumberFormat="1" applyFont="1" applyFill="1" applyBorder="1" applyAlignment="1">
      <alignment horizontal="center" vertical="center" wrapText="1"/>
    </xf>
    <xf numFmtId="2" fontId="3" fillId="36" borderId="101" xfId="0" applyNumberFormat="1" applyFont="1" applyFill="1" applyBorder="1" applyAlignment="1">
      <alignment horizontal="center" vertical="center" wrapText="1"/>
    </xf>
    <xf numFmtId="0" fontId="4" fillId="36" borderId="100" xfId="0" applyFont="1" applyFill="1" applyBorder="1" applyAlignment="1">
      <alignment horizontal="center" vertical="center" wrapText="1"/>
    </xf>
    <xf numFmtId="0" fontId="20" fillId="33" borderId="116" xfId="0" applyFont="1" applyFill="1" applyBorder="1" applyAlignment="1">
      <alignment horizontal="center" vertical="center"/>
    </xf>
    <xf numFmtId="0" fontId="20" fillId="33" borderId="115" xfId="0" applyFont="1" applyFill="1" applyBorder="1" applyAlignment="1">
      <alignment horizontal="center" vertical="center"/>
    </xf>
    <xf numFmtId="0" fontId="3" fillId="33" borderId="115" xfId="0" applyFont="1" applyFill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/>
    </xf>
    <xf numFmtId="0" fontId="20" fillId="0" borderId="115" xfId="0" applyFont="1" applyBorder="1" applyAlignment="1">
      <alignment horizontal="center" vertical="center"/>
    </xf>
    <xf numFmtId="0" fontId="16" fillId="0" borderId="129" xfId="0" applyFont="1" applyBorder="1" applyAlignment="1">
      <alignment horizontal="center" vertical="center"/>
    </xf>
    <xf numFmtId="0" fontId="16" fillId="0" borderId="11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3" fillId="33" borderId="114" xfId="0" applyFont="1" applyFill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4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4" fontId="3" fillId="0" borderId="135" xfId="0" applyNumberFormat="1" applyFont="1" applyBorder="1" applyAlignment="1">
      <alignment horizontal="center" vertical="center" wrapText="1"/>
    </xf>
    <xf numFmtId="4" fontId="3" fillId="0" borderId="113" xfId="0" applyNumberFormat="1" applyFont="1" applyBorder="1" applyAlignment="1">
      <alignment horizontal="center" vertical="center" wrapText="1"/>
    </xf>
    <xf numFmtId="4" fontId="3" fillId="0" borderId="65" xfId="0" applyNumberFormat="1" applyFont="1" applyBorder="1" applyAlignment="1">
      <alignment horizontal="center" vertical="center" wrapText="1"/>
    </xf>
    <xf numFmtId="4" fontId="2" fillId="0" borderId="43" xfId="0" applyNumberFormat="1" applyFont="1" applyBorder="1" applyAlignment="1">
      <alignment horizontal="center" vertical="center" wrapText="1"/>
    </xf>
    <xf numFmtId="4" fontId="2" fillId="0" borderId="111" xfId="0" applyNumberFormat="1" applyFont="1" applyBorder="1" applyAlignment="1">
      <alignment horizontal="center" vertical="center" wrapText="1"/>
    </xf>
    <xf numFmtId="4" fontId="2" fillId="0" borderId="53" xfId="0" applyNumberFormat="1" applyFont="1" applyBorder="1" applyAlignment="1">
      <alignment horizontal="center" vertical="center" wrapText="1"/>
    </xf>
    <xf numFmtId="4" fontId="3" fillId="0" borderId="111" xfId="0" applyNumberFormat="1" applyFont="1" applyBorder="1" applyAlignment="1">
      <alignment horizontal="center" vertical="center" wrapText="1"/>
    </xf>
    <xf numFmtId="4" fontId="3" fillId="0" borderId="136" xfId="0" applyNumberFormat="1" applyFont="1" applyBorder="1" applyAlignment="1">
      <alignment horizontal="center" vertical="center" wrapText="1"/>
    </xf>
    <xf numFmtId="4" fontId="3" fillId="0" borderId="53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0" fontId="3" fillId="33" borderId="116" xfId="0" applyFont="1" applyFill="1" applyBorder="1" applyAlignment="1">
      <alignment horizontal="left" wrapText="1"/>
    </xf>
    <xf numFmtId="0" fontId="13" fillId="0" borderId="133" xfId="0" applyFont="1" applyBorder="1" applyAlignment="1">
      <alignment horizontal="center" vertical="center" wrapText="1"/>
    </xf>
    <xf numFmtId="0" fontId="0" fillId="0" borderId="92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137" xfId="0" applyBorder="1" applyAlignment="1">
      <alignment vertical="center" wrapText="1"/>
    </xf>
    <xf numFmtId="0" fontId="0" fillId="0" borderId="134" xfId="0" applyBorder="1" applyAlignment="1">
      <alignment vertical="center" wrapText="1"/>
    </xf>
    <xf numFmtId="0" fontId="0" fillId="0" borderId="138" xfId="0" applyBorder="1" applyAlignment="1">
      <alignment vertical="center" wrapText="1"/>
    </xf>
    <xf numFmtId="0" fontId="8" fillId="0" borderId="134" xfId="0" applyFont="1" applyBorder="1" applyAlignment="1">
      <alignment horizontal="left" vertical="center" wrapText="1"/>
    </xf>
    <xf numFmtId="0" fontId="8" fillId="0" borderId="72" xfId="0" applyFont="1" applyBorder="1" applyAlignment="1">
      <alignment horizontal="left" vertical="center" wrapText="1"/>
    </xf>
    <xf numFmtId="0" fontId="8" fillId="0" borderId="13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top" wrapText="1"/>
    </xf>
    <xf numFmtId="0" fontId="21" fillId="0" borderId="119" xfId="0" applyFont="1" applyBorder="1" applyAlignment="1">
      <alignment horizontal="center" vertical="center" wrapText="1"/>
    </xf>
    <xf numFmtId="0" fontId="21" fillId="0" borderId="139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0" fillId="0" borderId="11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 wrapText="1"/>
    </xf>
    <xf numFmtId="0" fontId="20" fillId="0" borderId="140" xfId="0" applyFont="1" applyBorder="1" applyAlignment="1">
      <alignment horizontal="center" vertical="center" wrapText="1"/>
    </xf>
    <xf numFmtId="0" fontId="20" fillId="0" borderId="140" xfId="0" applyFont="1" applyBorder="1" applyAlignment="1">
      <alignment horizontal="center" vertical="center" wrapText="1"/>
    </xf>
    <xf numFmtId="0" fontId="5" fillId="0" borderId="133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25" fillId="0" borderId="134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28575</xdr:rowOff>
    </xdr:from>
    <xdr:to>
      <xdr:col>14</xdr:col>
      <xdr:colOff>0</xdr:colOff>
      <xdr:row>7</xdr:row>
      <xdr:rowOff>104775</xdr:rowOff>
    </xdr:to>
    <xdr:sp fLocksText="0">
      <xdr:nvSpPr>
        <xdr:cNvPr id="1" name="Текстовое поле 1"/>
        <xdr:cNvSpPr txBox="1">
          <a:spLocks noChangeArrowheads="1"/>
        </xdr:cNvSpPr>
      </xdr:nvSpPr>
      <xdr:spPr>
        <a:xfrm>
          <a:off x="638175" y="666750"/>
          <a:ext cx="77628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Зам.директора по маркетингу: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Крылова Светлана Александровна (83162) 5-10-90, 5-70-90 89601647001@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mail.ru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Инж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енер отд. маркетинга: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Вахурин Юрий Евгеньевич  (83162) 5-36-70, 5-70-90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semlmz@mail.ru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Менеджер отд. маркетинга: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Конанов Алексей Юрьевич  (83162) 5-23-21, 5-70-90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marketlmz@mail.ru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1400175</xdr:colOff>
      <xdr:row>0</xdr:row>
      <xdr:rowOff>0</xdr:rowOff>
    </xdr:from>
    <xdr:to>
      <xdr:col>13</xdr:col>
      <xdr:colOff>285750</xdr:colOff>
      <xdr:row>4</xdr:row>
      <xdr:rowOff>104775</xdr:rowOff>
    </xdr:to>
    <xdr:sp>
      <xdr:nvSpPr>
        <xdr:cNvPr id="2" name="Прямоугольник 2"/>
        <xdr:cNvSpPr>
          <a:spLocks/>
        </xdr:cNvSpPr>
      </xdr:nvSpPr>
      <xdr:spPr>
        <a:xfrm>
          <a:off x="2019300" y="0"/>
          <a:ext cx="59531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ОАО «Литейно-Механический Завод»
</a:t>
          </a:r>
          <a:r>
            <a:rPr lang="en-US" cap="none" sz="1100" b="1" i="0" u="none" baseline="0">
              <a:solidFill>
                <a:srgbClr val="000000"/>
              </a:solidFill>
            </a:rPr>
            <a:t>606653 Нижегородская обл. , г. Семёнов, ул. Промышленная, 3
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http://www.semlmz.ru    e-mail:  marketlmz@mail.ru</a:t>
          </a:r>
        </a:p>
      </xdr:txBody>
    </xdr:sp>
    <xdr:clientData/>
  </xdr:twoCellAnchor>
  <xdr:twoCellAnchor>
    <xdr:from>
      <xdr:col>1</xdr:col>
      <xdr:colOff>142875</xdr:colOff>
      <xdr:row>0</xdr:row>
      <xdr:rowOff>95250</xdr:rowOff>
    </xdr:from>
    <xdr:to>
      <xdr:col>1</xdr:col>
      <xdr:colOff>1009650</xdr:colOff>
      <xdr:row>3</xdr:row>
      <xdr:rowOff>95250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5250"/>
          <a:ext cx="866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29</xdr:row>
      <xdr:rowOff>0</xdr:rowOff>
    </xdr:from>
    <xdr:to>
      <xdr:col>1</xdr:col>
      <xdr:colOff>847725</xdr:colOff>
      <xdr:row>30</xdr:row>
      <xdr:rowOff>0</xdr:rowOff>
    </xdr:to>
    <xdr:pic>
      <xdr:nvPicPr>
        <xdr:cNvPr id="4" name="Рисунок 4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610552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</xdr:row>
      <xdr:rowOff>19050</xdr:rowOff>
    </xdr:from>
    <xdr:to>
      <xdr:col>1</xdr:col>
      <xdr:colOff>790575</xdr:colOff>
      <xdr:row>37</xdr:row>
      <xdr:rowOff>38100</xdr:rowOff>
    </xdr:to>
    <xdr:pic>
      <xdr:nvPicPr>
        <xdr:cNvPr id="5" name="Рисунок 5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8067675"/>
          <a:ext cx="771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0</xdr:row>
      <xdr:rowOff>28575</xdr:rowOff>
    </xdr:from>
    <xdr:to>
      <xdr:col>14</xdr:col>
      <xdr:colOff>161925</xdr:colOff>
      <xdr:row>4</xdr:row>
      <xdr:rowOff>85725</xdr:rowOff>
    </xdr:to>
    <xdr:sp>
      <xdr:nvSpPr>
        <xdr:cNvPr id="1" name="Прямоугольник 5"/>
        <xdr:cNvSpPr>
          <a:spLocks/>
        </xdr:cNvSpPr>
      </xdr:nvSpPr>
      <xdr:spPr>
        <a:xfrm>
          <a:off x="1447800" y="28575"/>
          <a:ext cx="68389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ОАО Литейно-Механический Завод
</a:t>
          </a:r>
          <a:r>
            <a:rPr lang="en-US" cap="none" sz="1000" b="1" i="0" u="none" baseline="0">
              <a:solidFill>
                <a:srgbClr val="000000"/>
              </a:solidFill>
            </a:rPr>
            <a:t>606653 Нижегородская обл. , г. Семёнов, ул. Промышленная, 3      
</a:t>
          </a:r>
          <a:r>
            <a:rPr lang="en-US" cap="none" sz="1000" b="1" i="0" u="none" baseline="0">
              <a:solidFill>
                <a:srgbClr val="000000"/>
              </a:solidFill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</a:rPr>
            <a:t>http://www.semlmz.ru    e-mail: </a:t>
          </a:r>
          <a:r>
            <a:rPr lang="en-US" cap="none" sz="1000" b="1" i="0" u="none" baseline="0">
              <a:solidFill>
                <a:srgbClr val="000000"/>
              </a:solidFill>
            </a:rPr>
            <a:t>marketlmz@mail.ru</a:t>
          </a:r>
        </a:p>
      </xdr:txBody>
    </xdr:sp>
    <xdr:clientData/>
  </xdr:twoCellAnchor>
  <xdr:twoCellAnchor>
    <xdr:from>
      <xdr:col>2</xdr:col>
      <xdr:colOff>0</xdr:colOff>
      <xdr:row>0</xdr:row>
      <xdr:rowOff>38100</xdr:rowOff>
    </xdr:from>
    <xdr:to>
      <xdr:col>2</xdr:col>
      <xdr:colOff>819150</xdr:colOff>
      <xdr:row>4</xdr:row>
      <xdr:rowOff>38100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"/>
          <a:ext cx="819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14</xdr:col>
      <xdr:colOff>314325</xdr:colOff>
      <xdr:row>7</xdr:row>
      <xdr:rowOff>333375</xdr:rowOff>
    </xdr:to>
    <xdr:sp fLocksText="0">
      <xdr:nvSpPr>
        <xdr:cNvPr id="3" name="Текстовое поле 1"/>
        <xdr:cNvSpPr txBox="1">
          <a:spLocks noChangeArrowheads="1"/>
        </xdr:cNvSpPr>
      </xdr:nvSpPr>
      <xdr:spPr>
        <a:xfrm>
          <a:off x="590550" y="876300"/>
          <a:ext cx="78486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Зам.директора по маркетингу: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Крылова Светлана Александровна (83162) 5-10-90, 5-70-90 89601647001@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mail.ru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Инж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енер отд. маркетинга: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Вахурин Юрий Евгеньевич  (83162) 5-36-70, 5-70-90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semlmz@mail.ru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Менеджер отд. маркетинга: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Конанов Алексей Юрьевич  (83162) 5-23-21, 5-70-90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marketlmz@mail.ru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581025</xdr:colOff>
      <xdr:row>37</xdr:row>
      <xdr:rowOff>9525</xdr:rowOff>
    </xdr:from>
    <xdr:to>
      <xdr:col>2</xdr:col>
      <xdr:colOff>971550</xdr:colOff>
      <xdr:row>37</xdr:row>
      <xdr:rowOff>295275</xdr:rowOff>
    </xdr:to>
    <xdr:pic>
      <xdr:nvPicPr>
        <xdr:cNvPr id="4" name="Рисунок 5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5705475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981075</xdr:colOff>
      <xdr:row>45</xdr:row>
      <xdr:rowOff>76200</xdr:rowOff>
    </xdr:to>
    <xdr:pic>
      <xdr:nvPicPr>
        <xdr:cNvPr id="5" name="Рисунок 6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8077200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981075</xdr:colOff>
      <xdr:row>50</xdr:row>
      <xdr:rowOff>76200</xdr:rowOff>
    </xdr:to>
    <xdr:pic>
      <xdr:nvPicPr>
        <xdr:cNvPr id="6" name="Рисунок 6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182100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tabSelected="1" zoomScalePageLayoutView="0" workbookViewId="0" topLeftCell="A28">
      <selection activeCell="K30" sqref="K30:K36"/>
    </sheetView>
  </sheetViews>
  <sheetFormatPr defaultColWidth="9.00390625" defaultRowHeight="12.75"/>
  <cols>
    <col min="1" max="1" width="8.125" style="0" customWidth="1"/>
    <col min="2" max="2" width="30.125" style="0" customWidth="1"/>
    <col min="3" max="3" width="15.625" style="0" customWidth="1"/>
    <col min="4" max="4" width="7.75390625" style="0" customWidth="1"/>
    <col min="5" max="5" width="7.125" style="0" customWidth="1"/>
    <col min="6" max="6" width="11.25390625" style="0" customWidth="1"/>
    <col min="7" max="8" width="11.25390625" style="0" hidden="1" customWidth="1"/>
    <col min="9" max="9" width="10.125" style="0" customWidth="1"/>
    <col min="10" max="10" width="10.125" style="249" hidden="1" customWidth="1"/>
    <col min="11" max="11" width="10.75390625" style="0" customWidth="1"/>
    <col min="12" max="13" width="10.75390625" style="0" hidden="1" customWidth="1"/>
    <col min="14" max="14" width="9.375" style="0" customWidth="1"/>
    <col min="15" max="15" width="13.625" style="0" hidden="1" customWidth="1"/>
    <col min="16" max="16" width="13.125" style="0" hidden="1" customWidth="1"/>
  </cols>
  <sheetData>
    <row r="1" spans="2:14" ht="21" customHeight="1">
      <c r="B1" s="2"/>
      <c r="C1" s="3"/>
      <c r="D1" s="3"/>
      <c r="E1" s="3"/>
      <c r="F1" s="3"/>
      <c r="G1" s="3"/>
      <c r="H1" s="3"/>
      <c r="I1" s="3"/>
      <c r="J1" s="247"/>
      <c r="K1" s="3"/>
      <c r="L1" s="3"/>
      <c r="M1" s="3"/>
      <c r="N1" s="2"/>
    </row>
    <row r="2" spans="2:14" ht="12.75">
      <c r="B2" s="2"/>
      <c r="C2" s="3"/>
      <c r="D2" s="3"/>
      <c r="E2" s="3"/>
      <c r="F2" s="3"/>
      <c r="G2" s="3"/>
      <c r="H2" s="3"/>
      <c r="I2" s="3"/>
      <c r="J2" s="247"/>
      <c r="K2" s="3"/>
      <c r="L2" s="3"/>
      <c r="M2" s="3"/>
      <c r="N2" s="4"/>
    </row>
    <row r="3" spans="2:14" ht="16.5" customHeight="1" thickBot="1">
      <c r="B3" s="2"/>
      <c r="C3" s="3"/>
      <c r="D3" s="3"/>
      <c r="E3" s="3"/>
      <c r="F3" s="3"/>
      <c r="G3" s="3"/>
      <c r="H3" s="3"/>
      <c r="I3" s="3"/>
      <c r="J3" s="247"/>
      <c r="K3" s="3"/>
      <c r="L3" s="3"/>
      <c r="M3" s="3"/>
      <c r="N3" s="2"/>
    </row>
    <row r="4" spans="2:14" ht="12.75" customHeight="1" thickBot="1">
      <c r="B4" s="2"/>
      <c r="C4" s="3"/>
      <c r="D4" s="3"/>
      <c r="E4" s="3"/>
      <c r="F4" s="3"/>
      <c r="G4" s="3"/>
      <c r="H4" s="3"/>
      <c r="I4" s="5"/>
      <c r="J4" s="248"/>
      <c r="K4" s="301" t="s">
        <v>45</v>
      </c>
      <c r="L4" s="301"/>
      <c r="M4" s="301"/>
      <c r="N4" s="301"/>
    </row>
    <row r="5" spans="2:8" ht="15" customHeight="1">
      <c r="B5" s="2"/>
      <c r="C5" s="3"/>
      <c r="D5" s="3"/>
      <c r="E5" s="3"/>
      <c r="F5" s="3"/>
      <c r="G5" s="3"/>
      <c r="H5" s="3"/>
    </row>
    <row r="6" spans="2:14" ht="30" customHeight="1" thickBot="1">
      <c r="B6" s="6"/>
      <c r="C6" s="2"/>
      <c r="D6" s="2"/>
      <c r="E6" s="2"/>
      <c r="F6" s="2"/>
      <c r="G6" s="2"/>
      <c r="H6" s="2"/>
      <c r="I6" s="2"/>
      <c r="J6" s="250"/>
      <c r="K6" s="2"/>
      <c r="L6" s="2"/>
      <c r="M6" s="2"/>
      <c r="N6" s="2"/>
    </row>
    <row r="7" spans="2:14" ht="15.75" customHeight="1" thickBot="1">
      <c r="B7" s="6"/>
      <c r="C7" s="7"/>
      <c r="D7" s="7"/>
      <c r="E7" s="7"/>
      <c r="F7" s="302" t="s">
        <v>0</v>
      </c>
      <c r="G7" s="302"/>
      <c r="H7" s="302"/>
      <c r="I7" s="302"/>
      <c r="J7" s="302"/>
      <c r="K7" s="302"/>
      <c r="L7" s="302"/>
      <c r="M7" s="302"/>
      <c r="N7" s="302"/>
    </row>
    <row r="8" spans="2:14" ht="14.25" customHeight="1" thickBot="1">
      <c r="B8" s="303" t="s">
        <v>35</v>
      </c>
      <c r="C8" s="303"/>
      <c r="D8" s="303"/>
      <c r="E8" s="303"/>
      <c r="F8" s="304" t="s">
        <v>1</v>
      </c>
      <c r="G8" s="304"/>
      <c r="H8" s="304"/>
      <c r="I8" s="304"/>
      <c r="J8" s="251"/>
      <c r="K8" s="304" t="s">
        <v>2</v>
      </c>
      <c r="L8" s="304"/>
      <c r="M8" s="304"/>
      <c r="N8" s="304"/>
    </row>
    <row r="9" spans="2:14" ht="12" customHeight="1" thickBot="1">
      <c r="B9" s="305" t="s">
        <v>3</v>
      </c>
      <c r="C9" s="305"/>
      <c r="D9" s="306" t="s">
        <v>4</v>
      </c>
      <c r="E9" s="283" t="s">
        <v>5</v>
      </c>
      <c r="F9" s="307" t="s">
        <v>6</v>
      </c>
      <c r="G9" s="307"/>
      <c r="H9" s="307"/>
      <c r="I9" s="307"/>
      <c r="J9" s="252"/>
      <c r="K9" s="308" t="s">
        <v>7</v>
      </c>
      <c r="L9" s="308"/>
      <c r="M9" s="308"/>
      <c r="N9" s="308"/>
    </row>
    <row r="10" spans="2:14" ht="25.5" customHeight="1" thickBot="1">
      <c r="B10" s="305"/>
      <c r="C10" s="305"/>
      <c r="D10" s="306"/>
      <c r="E10" s="283"/>
      <c r="F10" s="78" t="s">
        <v>8</v>
      </c>
      <c r="G10" s="115" t="s">
        <v>39</v>
      </c>
      <c r="H10" s="115" t="s">
        <v>40</v>
      </c>
      <c r="I10" s="138" t="s">
        <v>9</v>
      </c>
      <c r="J10" s="253"/>
      <c r="K10" s="75" t="s">
        <v>8</v>
      </c>
      <c r="L10" s="115" t="s">
        <v>39</v>
      </c>
      <c r="M10" s="115" t="s">
        <v>40</v>
      </c>
      <c r="N10" s="8" t="s">
        <v>10</v>
      </c>
    </row>
    <row r="11" spans="2:16" s="9" customFormat="1" ht="13.5" thickBot="1">
      <c r="B11" s="291" t="s">
        <v>46</v>
      </c>
      <c r="C11" s="291"/>
      <c r="D11" s="10">
        <v>50</v>
      </c>
      <c r="E11" s="11">
        <v>11.5</v>
      </c>
      <c r="F11" s="79">
        <v>1522</v>
      </c>
      <c r="G11" s="139">
        <v>1220</v>
      </c>
      <c r="H11" s="118">
        <f aca="true" t="shared" si="0" ref="H11:H20">F11/G11</f>
        <v>1.2475409836065574</v>
      </c>
      <c r="I11" s="70">
        <f>F11*1.2</f>
        <v>1826.3999999999999</v>
      </c>
      <c r="J11" s="254">
        <f>P11*1.07</f>
        <v>1521.8610000000003</v>
      </c>
      <c r="K11" s="79">
        <v>1422</v>
      </c>
      <c r="L11" s="139">
        <v>1140</v>
      </c>
      <c r="M11" s="118">
        <f aca="true" t="shared" si="1" ref="M11:M20">K11/L11</f>
        <v>1.2473684210526317</v>
      </c>
      <c r="N11" s="70">
        <f aca="true" t="shared" si="2" ref="N11:N20">K11*1.2</f>
        <v>1706.3999999999999</v>
      </c>
      <c r="O11" s="79">
        <v>1293</v>
      </c>
      <c r="P11" s="9">
        <f>O11*1.1</f>
        <v>1422.3000000000002</v>
      </c>
    </row>
    <row r="12" spans="2:16" ht="16.5" customHeight="1" thickBot="1">
      <c r="B12" s="291"/>
      <c r="C12" s="291"/>
      <c r="D12" s="12">
        <v>80</v>
      </c>
      <c r="E12" s="13">
        <v>19</v>
      </c>
      <c r="F12" s="80">
        <v>2448</v>
      </c>
      <c r="G12" s="125">
        <v>1963</v>
      </c>
      <c r="H12" s="117">
        <f t="shared" si="0"/>
        <v>1.2470708099847172</v>
      </c>
      <c r="I12" s="72">
        <f aca="true" t="shared" si="3" ref="I12:I20">F12*1.2</f>
        <v>2937.6</v>
      </c>
      <c r="J12" s="254">
        <f aca="true" t="shared" si="4" ref="J12:J39">P12*1.07</f>
        <v>2448.1600000000003</v>
      </c>
      <c r="K12" s="80">
        <v>2288</v>
      </c>
      <c r="L12" s="125">
        <v>1834</v>
      </c>
      <c r="M12" s="117">
        <f t="shared" si="1"/>
        <v>1.247546346782988</v>
      </c>
      <c r="N12" s="72">
        <f t="shared" si="2"/>
        <v>2745.6</v>
      </c>
      <c r="O12" s="80">
        <v>2080</v>
      </c>
      <c r="P12" s="9">
        <f aca="true" t="shared" si="5" ref="P12:P51">O12*1.1</f>
        <v>2288</v>
      </c>
    </row>
    <row r="13" spans="2:16" ht="13.5" thickBot="1">
      <c r="B13" s="291"/>
      <c r="C13" s="291"/>
      <c r="D13" s="12">
        <v>100</v>
      </c>
      <c r="E13" s="13">
        <v>30.5</v>
      </c>
      <c r="F13" s="80">
        <v>3661</v>
      </c>
      <c r="G13" s="125">
        <v>2936</v>
      </c>
      <c r="H13" s="117">
        <f t="shared" si="0"/>
        <v>1.2469346049046321</v>
      </c>
      <c r="I13" s="72">
        <f t="shared" si="3"/>
        <v>4393.2</v>
      </c>
      <c r="J13" s="254">
        <f t="shared" si="4"/>
        <v>3660.4700000000007</v>
      </c>
      <c r="K13" s="80">
        <v>3421</v>
      </c>
      <c r="L13" s="125">
        <v>2743</v>
      </c>
      <c r="M13" s="117">
        <f t="shared" si="1"/>
        <v>1.2471746263215457</v>
      </c>
      <c r="N13" s="72">
        <f t="shared" si="2"/>
        <v>4105.2</v>
      </c>
      <c r="O13" s="80">
        <v>3110</v>
      </c>
      <c r="P13" s="9">
        <f t="shared" si="5"/>
        <v>3421.0000000000005</v>
      </c>
    </row>
    <row r="14" spans="2:16" ht="13.5" thickBot="1">
      <c r="B14" s="291"/>
      <c r="C14" s="291"/>
      <c r="D14" s="12">
        <v>150</v>
      </c>
      <c r="E14" s="13">
        <v>58</v>
      </c>
      <c r="F14" s="80">
        <v>6740</v>
      </c>
      <c r="G14" s="125">
        <v>5403</v>
      </c>
      <c r="H14" s="117">
        <f t="shared" si="0"/>
        <v>1.2474551175272997</v>
      </c>
      <c r="I14" s="72">
        <f t="shared" si="3"/>
        <v>8088</v>
      </c>
      <c r="J14" s="254">
        <f t="shared" si="4"/>
        <v>6739.502</v>
      </c>
      <c r="K14" s="80">
        <v>6299</v>
      </c>
      <c r="L14" s="125">
        <v>5049</v>
      </c>
      <c r="M14" s="117">
        <f t="shared" si="1"/>
        <v>1.2475737769855417</v>
      </c>
      <c r="N14" s="72">
        <f t="shared" si="2"/>
        <v>7558.799999999999</v>
      </c>
      <c r="O14" s="80">
        <v>5726</v>
      </c>
      <c r="P14" s="9">
        <f t="shared" si="5"/>
        <v>6298.6</v>
      </c>
    </row>
    <row r="15" spans="2:16" ht="39.75" customHeight="1" thickBot="1">
      <c r="B15" s="291"/>
      <c r="C15" s="291"/>
      <c r="D15" s="14">
        <v>200</v>
      </c>
      <c r="E15" s="15">
        <v>99</v>
      </c>
      <c r="F15" s="81">
        <v>12518</v>
      </c>
      <c r="G15" s="129">
        <v>10035</v>
      </c>
      <c r="H15" s="119">
        <f t="shared" si="0"/>
        <v>1.247433981066268</v>
      </c>
      <c r="I15" s="140">
        <f t="shared" si="3"/>
        <v>15021.599999999999</v>
      </c>
      <c r="J15" s="254">
        <f t="shared" si="4"/>
        <v>12517.395000000002</v>
      </c>
      <c r="K15" s="81">
        <v>11699</v>
      </c>
      <c r="L15" s="129">
        <v>9379</v>
      </c>
      <c r="M15" s="119">
        <f t="shared" si="1"/>
        <v>1.2473611259196076</v>
      </c>
      <c r="N15" s="140">
        <f t="shared" si="2"/>
        <v>14038.8</v>
      </c>
      <c r="O15" s="81">
        <v>10635</v>
      </c>
      <c r="P15" s="9">
        <f t="shared" si="5"/>
        <v>11698.500000000002</v>
      </c>
    </row>
    <row r="16" spans="2:16" ht="16.5" customHeight="1" thickBot="1">
      <c r="B16" s="292" t="s">
        <v>55</v>
      </c>
      <c r="C16" s="292"/>
      <c r="D16" s="16">
        <v>50</v>
      </c>
      <c r="E16" s="11">
        <v>13</v>
      </c>
      <c r="F16" s="79">
        <v>2135</v>
      </c>
      <c r="G16" s="139">
        <v>1712</v>
      </c>
      <c r="H16" s="118">
        <f t="shared" si="0"/>
        <v>1.2470794392523366</v>
      </c>
      <c r="I16" s="70">
        <f t="shared" si="3"/>
        <v>2562</v>
      </c>
      <c r="J16" s="254">
        <f t="shared" si="4"/>
        <v>2135.0780000000004</v>
      </c>
      <c r="K16" s="141">
        <v>1996</v>
      </c>
      <c r="L16" s="127">
        <v>1600</v>
      </c>
      <c r="M16" s="118">
        <f t="shared" si="1"/>
        <v>1.2475</v>
      </c>
      <c r="N16" s="70">
        <f t="shared" si="2"/>
        <v>2395.2</v>
      </c>
      <c r="O16" s="141">
        <v>1814</v>
      </c>
      <c r="P16" s="9">
        <f t="shared" si="5"/>
        <v>1995.4</v>
      </c>
    </row>
    <row r="17" spans="2:16" ht="16.5" customHeight="1" thickBot="1">
      <c r="B17" s="292"/>
      <c r="C17" s="292"/>
      <c r="D17" s="12">
        <v>80</v>
      </c>
      <c r="E17" s="13">
        <v>20</v>
      </c>
      <c r="F17" s="80">
        <v>3352</v>
      </c>
      <c r="G17" s="125">
        <v>2687</v>
      </c>
      <c r="H17" s="117">
        <f t="shared" si="0"/>
        <v>1.2474879047264607</v>
      </c>
      <c r="I17" s="72">
        <f t="shared" si="3"/>
        <v>4022.3999999999996</v>
      </c>
      <c r="J17" s="254">
        <f t="shared" si="4"/>
        <v>3352.0960000000005</v>
      </c>
      <c r="K17" s="142">
        <v>3133</v>
      </c>
      <c r="L17" s="124">
        <v>2511</v>
      </c>
      <c r="M17" s="117">
        <f t="shared" si="1"/>
        <v>1.247710075667065</v>
      </c>
      <c r="N17" s="72">
        <f t="shared" si="2"/>
        <v>3759.6</v>
      </c>
      <c r="O17" s="142">
        <v>2848</v>
      </c>
      <c r="P17" s="9">
        <f t="shared" si="5"/>
        <v>3132.8</v>
      </c>
    </row>
    <row r="18" spans="2:16" ht="14.25" customHeight="1" thickBot="1">
      <c r="B18" s="292"/>
      <c r="C18" s="292"/>
      <c r="D18" s="12">
        <v>100</v>
      </c>
      <c r="E18" s="13">
        <v>33</v>
      </c>
      <c r="F18" s="80">
        <v>4335</v>
      </c>
      <c r="G18" s="125">
        <v>3475</v>
      </c>
      <c r="H18" s="117">
        <f t="shared" si="0"/>
        <v>1.2474820143884893</v>
      </c>
      <c r="I18" s="72">
        <f t="shared" si="3"/>
        <v>5202</v>
      </c>
      <c r="J18" s="254">
        <f t="shared" si="4"/>
        <v>4334.8910000000005</v>
      </c>
      <c r="K18" s="142">
        <v>4051</v>
      </c>
      <c r="L18" s="124">
        <v>3248</v>
      </c>
      <c r="M18" s="117">
        <f t="shared" si="1"/>
        <v>1.2472290640394088</v>
      </c>
      <c r="N18" s="72">
        <f t="shared" si="2"/>
        <v>4861.2</v>
      </c>
      <c r="O18" s="142">
        <v>3683</v>
      </c>
      <c r="P18" s="9">
        <f t="shared" si="5"/>
        <v>4051.3</v>
      </c>
    </row>
    <row r="19" spans="2:16" ht="17.25" customHeight="1" thickBot="1">
      <c r="B19" s="292"/>
      <c r="C19" s="292"/>
      <c r="D19" s="17">
        <v>150</v>
      </c>
      <c r="E19" s="13">
        <v>59</v>
      </c>
      <c r="F19" s="80">
        <v>8071</v>
      </c>
      <c r="G19" s="125">
        <v>6468</v>
      </c>
      <c r="H19" s="117">
        <f t="shared" si="0"/>
        <v>1.2478354978354977</v>
      </c>
      <c r="I19" s="72">
        <f t="shared" si="3"/>
        <v>9685.199999999999</v>
      </c>
      <c r="J19" s="254">
        <f t="shared" si="4"/>
        <v>8070.689000000001</v>
      </c>
      <c r="K19" s="142">
        <v>7543</v>
      </c>
      <c r="L19" s="124">
        <v>6046</v>
      </c>
      <c r="M19" s="117">
        <f t="shared" si="1"/>
        <v>1.2476017201455507</v>
      </c>
      <c r="N19" s="72">
        <f t="shared" si="2"/>
        <v>9051.6</v>
      </c>
      <c r="O19" s="142">
        <v>6857</v>
      </c>
      <c r="P19" s="9">
        <f t="shared" si="5"/>
        <v>7542.700000000001</v>
      </c>
    </row>
    <row r="20" spans="2:16" ht="24.75" customHeight="1" thickBot="1">
      <c r="B20" s="292"/>
      <c r="C20" s="292"/>
      <c r="D20" s="18">
        <v>200</v>
      </c>
      <c r="E20" s="15">
        <v>99</v>
      </c>
      <c r="F20" s="81">
        <v>14587</v>
      </c>
      <c r="G20" s="129">
        <v>11696</v>
      </c>
      <c r="H20" s="119">
        <f t="shared" si="0"/>
        <v>1.2471785225718195</v>
      </c>
      <c r="I20" s="140">
        <f t="shared" si="3"/>
        <v>17504.399999999998</v>
      </c>
      <c r="J20" s="254">
        <f t="shared" si="4"/>
        <v>14586.561000000002</v>
      </c>
      <c r="K20" s="222">
        <v>13632</v>
      </c>
      <c r="L20" s="223">
        <v>10929</v>
      </c>
      <c r="M20" s="119">
        <f t="shared" si="1"/>
        <v>1.2473236343672798</v>
      </c>
      <c r="N20" s="140">
        <f t="shared" si="2"/>
        <v>16358.4</v>
      </c>
      <c r="O20" s="222">
        <v>12393</v>
      </c>
      <c r="P20" s="9">
        <f t="shared" si="5"/>
        <v>13632.300000000001</v>
      </c>
    </row>
    <row r="21" spans="2:16" ht="12.75" customHeight="1" thickBot="1">
      <c r="B21" s="293" t="s">
        <v>47</v>
      </c>
      <c r="C21" s="293"/>
      <c r="D21" s="19">
        <v>50</v>
      </c>
      <c r="E21" s="20">
        <v>11.5</v>
      </c>
      <c r="F21" s="135">
        <v>1561</v>
      </c>
      <c r="G21" s="133">
        <v>1251</v>
      </c>
      <c r="H21" s="133">
        <f>F21/G21</f>
        <v>1.2478017585931256</v>
      </c>
      <c r="I21" s="136">
        <f>F21*1.2</f>
        <v>1873.1999999999998</v>
      </c>
      <c r="J21" s="254">
        <f t="shared" si="4"/>
        <v>1560.7020000000002</v>
      </c>
      <c r="K21" s="137">
        <v>1459</v>
      </c>
      <c r="L21" s="133">
        <v>1169</v>
      </c>
      <c r="M21" s="133">
        <f>K21/L21</f>
        <v>1.2480752780153979</v>
      </c>
      <c r="N21" s="136">
        <f>K21*1.2</f>
        <v>1750.8</v>
      </c>
      <c r="O21" s="137">
        <v>1326</v>
      </c>
      <c r="P21" s="9">
        <f t="shared" si="5"/>
        <v>1458.6000000000001</v>
      </c>
    </row>
    <row r="22" spans="2:16" s="21" customFormat="1" ht="13.5" customHeight="1" thickBot="1">
      <c r="B22" s="293"/>
      <c r="C22" s="293"/>
      <c r="D22" s="22">
        <v>80</v>
      </c>
      <c r="E22" s="23">
        <v>19</v>
      </c>
      <c r="F22" s="83">
        <v>2487</v>
      </c>
      <c r="G22" s="117">
        <v>1995</v>
      </c>
      <c r="H22" s="117">
        <f aca="true" t="shared" si="6" ref="H22:H29">F22/G22</f>
        <v>1.2466165413533834</v>
      </c>
      <c r="I22" s="84">
        <f aca="true" t="shared" si="7" ref="I22:I29">F22*1.2</f>
        <v>2984.4</v>
      </c>
      <c r="J22" s="254">
        <f t="shared" si="4"/>
        <v>2487.001</v>
      </c>
      <c r="K22" s="120">
        <v>2324</v>
      </c>
      <c r="L22" s="117">
        <v>1863</v>
      </c>
      <c r="M22" s="117">
        <f aca="true" t="shared" si="8" ref="M22:M29">K22/L22</f>
        <v>1.2474503488996243</v>
      </c>
      <c r="N22" s="84">
        <f aca="true" t="shared" si="9" ref="N22:N29">K22*1.2</f>
        <v>2788.7999999999997</v>
      </c>
      <c r="O22" s="120">
        <v>2113</v>
      </c>
      <c r="P22" s="9">
        <f t="shared" si="5"/>
        <v>2324.3</v>
      </c>
    </row>
    <row r="23" spans="2:16" ht="14.25" customHeight="1" thickBot="1">
      <c r="B23" s="293"/>
      <c r="C23" s="293"/>
      <c r="D23" s="25">
        <v>100</v>
      </c>
      <c r="E23" s="26">
        <v>30.5</v>
      </c>
      <c r="F23" s="83">
        <v>3723</v>
      </c>
      <c r="G23" s="117">
        <v>2985</v>
      </c>
      <c r="H23" s="117">
        <f t="shared" si="6"/>
        <v>1.2472361809045227</v>
      </c>
      <c r="I23" s="84">
        <f t="shared" si="7"/>
        <v>4467.599999999999</v>
      </c>
      <c r="J23" s="254">
        <f t="shared" si="4"/>
        <v>3722.8510000000006</v>
      </c>
      <c r="K23" s="121">
        <v>3479</v>
      </c>
      <c r="L23" s="117">
        <v>2789</v>
      </c>
      <c r="M23" s="117">
        <f t="shared" si="8"/>
        <v>1.247400501972033</v>
      </c>
      <c r="N23" s="84">
        <f t="shared" si="9"/>
        <v>4174.8</v>
      </c>
      <c r="O23" s="121">
        <v>3163</v>
      </c>
      <c r="P23" s="9">
        <f t="shared" si="5"/>
        <v>3479.3</v>
      </c>
    </row>
    <row r="24" spans="2:16" ht="13.5" customHeight="1" thickBot="1">
      <c r="B24" s="293"/>
      <c r="C24" s="293"/>
      <c r="D24" s="24">
        <v>125</v>
      </c>
      <c r="E24" s="13">
        <v>42</v>
      </c>
      <c r="F24" s="87">
        <v>7329</v>
      </c>
      <c r="G24" s="117">
        <v>5876</v>
      </c>
      <c r="H24" s="117">
        <f t="shared" si="6"/>
        <v>1.247277059223962</v>
      </c>
      <c r="I24" s="84">
        <f t="shared" si="7"/>
        <v>8794.8</v>
      </c>
      <c r="J24" s="254">
        <f t="shared" si="4"/>
        <v>7329.179000000001</v>
      </c>
      <c r="K24" s="121">
        <v>6850</v>
      </c>
      <c r="L24" s="117">
        <v>5491</v>
      </c>
      <c r="M24" s="117">
        <f t="shared" si="8"/>
        <v>1.2474959023857222</v>
      </c>
      <c r="N24" s="84">
        <f t="shared" si="9"/>
        <v>8220</v>
      </c>
      <c r="O24" s="121">
        <v>6227</v>
      </c>
      <c r="P24" s="9">
        <f t="shared" si="5"/>
        <v>6849.700000000001</v>
      </c>
    </row>
    <row r="25" spans="2:16" ht="12.75" customHeight="1" thickBot="1">
      <c r="B25" s="293"/>
      <c r="C25" s="293"/>
      <c r="D25" s="24">
        <v>150</v>
      </c>
      <c r="E25" s="13">
        <v>58</v>
      </c>
      <c r="F25" s="83">
        <v>8459</v>
      </c>
      <c r="G25" s="117">
        <v>6782</v>
      </c>
      <c r="H25" s="117">
        <f t="shared" si="6"/>
        <v>1.2472721910940725</v>
      </c>
      <c r="I25" s="84">
        <f t="shared" si="7"/>
        <v>10150.8</v>
      </c>
      <c r="J25" s="254">
        <f t="shared" si="4"/>
        <v>8459.099000000002</v>
      </c>
      <c r="K25" s="121">
        <v>7906</v>
      </c>
      <c r="L25" s="117">
        <v>6338</v>
      </c>
      <c r="M25" s="117">
        <f t="shared" si="8"/>
        <v>1.247396655096245</v>
      </c>
      <c r="N25" s="84">
        <f t="shared" si="9"/>
        <v>9487.199999999999</v>
      </c>
      <c r="O25" s="121">
        <v>7187</v>
      </c>
      <c r="P25" s="9">
        <f t="shared" si="5"/>
        <v>7905.700000000001</v>
      </c>
    </row>
    <row r="26" spans="2:16" ht="12.75" customHeight="1" thickBot="1">
      <c r="B26" s="293"/>
      <c r="C26" s="293"/>
      <c r="D26" s="12">
        <v>200</v>
      </c>
      <c r="E26" s="13">
        <v>99</v>
      </c>
      <c r="F26" s="87">
        <v>15300</v>
      </c>
      <c r="G26" s="117">
        <v>12268</v>
      </c>
      <c r="H26" s="117">
        <f t="shared" si="6"/>
        <v>1.2471470492337788</v>
      </c>
      <c r="I26" s="84">
        <f t="shared" si="7"/>
        <v>18360</v>
      </c>
      <c r="J26" s="254">
        <f t="shared" si="4"/>
        <v>15299.823000000002</v>
      </c>
      <c r="K26" s="122">
        <v>14299</v>
      </c>
      <c r="L26" s="117">
        <v>11463</v>
      </c>
      <c r="M26" s="117">
        <f t="shared" si="8"/>
        <v>1.2474046933612493</v>
      </c>
      <c r="N26" s="84">
        <f t="shared" si="9"/>
        <v>17158.8</v>
      </c>
      <c r="O26" s="122">
        <v>12999</v>
      </c>
      <c r="P26" s="9">
        <f t="shared" si="5"/>
        <v>14298.900000000001</v>
      </c>
    </row>
    <row r="27" spans="2:16" ht="14.25" customHeight="1" thickBot="1">
      <c r="B27" s="293"/>
      <c r="C27" s="293"/>
      <c r="D27" s="27" t="s">
        <v>11</v>
      </c>
      <c r="E27" s="13">
        <v>99</v>
      </c>
      <c r="F27" s="87">
        <v>15446</v>
      </c>
      <c r="G27" s="117">
        <v>12378</v>
      </c>
      <c r="H27" s="117">
        <f t="shared" si="6"/>
        <v>1.2478591048634675</v>
      </c>
      <c r="I27" s="84">
        <f t="shared" si="7"/>
        <v>18535.2</v>
      </c>
      <c r="J27" s="254">
        <f t="shared" si="4"/>
        <v>15445.771000000002</v>
      </c>
      <c r="K27" s="122">
        <v>14435</v>
      </c>
      <c r="L27" s="117">
        <v>11572</v>
      </c>
      <c r="M27" s="117">
        <f t="shared" si="8"/>
        <v>1.247407535430349</v>
      </c>
      <c r="N27" s="84">
        <f t="shared" si="9"/>
        <v>17322</v>
      </c>
      <c r="O27" s="122">
        <v>13123</v>
      </c>
      <c r="P27" s="9">
        <f t="shared" si="5"/>
        <v>14435.300000000001</v>
      </c>
    </row>
    <row r="28" spans="2:16" ht="13.5" thickBot="1">
      <c r="B28" s="293"/>
      <c r="C28" s="293"/>
      <c r="D28" s="27" t="s">
        <v>12</v>
      </c>
      <c r="E28" s="13">
        <v>182</v>
      </c>
      <c r="F28" s="87">
        <v>21719</v>
      </c>
      <c r="G28" s="117">
        <v>17408</v>
      </c>
      <c r="H28" s="117">
        <f t="shared" si="6"/>
        <v>1.2476447610294117</v>
      </c>
      <c r="I28" s="84">
        <f t="shared" si="7"/>
        <v>26062.8</v>
      </c>
      <c r="J28" s="254">
        <f t="shared" si="4"/>
        <v>21719.181000000004</v>
      </c>
      <c r="K28" s="122">
        <v>20298</v>
      </c>
      <c r="L28" s="117">
        <v>16272</v>
      </c>
      <c r="M28" s="117">
        <f t="shared" si="8"/>
        <v>1.2474188790560472</v>
      </c>
      <c r="N28" s="84">
        <f t="shared" si="9"/>
        <v>24357.6</v>
      </c>
      <c r="O28" s="122">
        <v>18453</v>
      </c>
      <c r="P28" s="9">
        <f t="shared" si="5"/>
        <v>20298.300000000003</v>
      </c>
    </row>
    <row r="29" spans="2:16" ht="12" customHeight="1" thickBot="1">
      <c r="B29" s="293"/>
      <c r="C29" s="293"/>
      <c r="D29" s="28" t="s">
        <v>13</v>
      </c>
      <c r="E29" s="29">
        <v>247</v>
      </c>
      <c r="F29" s="131">
        <v>32797</v>
      </c>
      <c r="G29" s="134">
        <v>26293</v>
      </c>
      <c r="H29" s="134">
        <f t="shared" si="6"/>
        <v>1.2473662191457802</v>
      </c>
      <c r="I29" s="144">
        <f t="shared" si="7"/>
        <v>39356.4</v>
      </c>
      <c r="J29" s="254">
        <f t="shared" si="4"/>
        <v>32797.105</v>
      </c>
      <c r="K29" s="122">
        <v>30652</v>
      </c>
      <c r="L29" s="134">
        <v>24572</v>
      </c>
      <c r="M29" s="134">
        <f t="shared" si="8"/>
        <v>1.2474361061370667</v>
      </c>
      <c r="N29" s="144">
        <f t="shared" si="9"/>
        <v>36782.4</v>
      </c>
      <c r="O29" s="122">
        <v>27865</v>
      </c>
      <c r="P29" s="9">
        <f t="shared" si="5"/>
        <v>30651.500000000004</v>
      </c>
    </row>
    <row r="30" spans="2:16" ht="18.75" customHeight="1" thickBot="1">
      <c r="B30" s="294" t="s">
        <v>48</v>
      </c>
      <c r="C30" s="295"/>
      <c r="D30" s="69">
        <v>50</v>
      </c>
      <c r="E30" s="93">
        <v>11</v>
      </c>
      <c r="F30" s="82">
        <v>2558</v>
      </c>
      <c r="G30" s="118">
        <v>2186</v>
      </c>
      <c r="H30" s="118">
        <f aca="true" t="shared" si="10" ref="H30:H39">F30/G30</f>
        <v>1.170173833485819</v>
      </c>
      <c r="I30" s="70">
        <f aca="true" t="shared" si="11" ref="I30:I39">F30*1.2</f>
        <v>3069.6</v>
      </c>
      <c r="J30" s="254">
        <f t="shared" si="4"/>
        <v>2557.6210000000005</v>
      </c>
      <c r="K30" s="79">
        <v>2390</v>
      </c>
      <c r="L30" s="139">
        <v>2050</v>
      </c>
      <c r="M30" s="139">
        <f>K30/L30</f>
        <v>1.1658536585365853</v>
      </c>
      <c r="N30" s="70">
        <f aca="true" t="shared" si="12" ref="N30:N39">K30*1.2</f>
        <v>2868</v>
      </c>
      <c r="O30" s="79">
        <v>2173</v>
      </c>
      <c r="P30" s="9">
        <f t="shared" si="5"/>
        <v>2390.3</v>
      </c>
    </row>
    <row r="31" spans="2:16" ht="18" customHeight="1" thickBot="1">
      <c r="B31" s="294"/>
      <c r="C31" s="295"/>
      <c r="D31" s="71">
        <v>80</v>
      </c>
      <c r="E31" s="94">
        <v>18</v>
      </c>
      <c r="F31" s="83">
        <v>3722</v>
      </c>
      <c r="G31" s="117">
        <v>3192</v>
      </c>
      <c r="H31" s="117">
        <f t="shared" si="10"/>
        <v>1.1660401002506267</v>
      </c>
      <c r="I31" s="72">
        <f t="shared" si="11"/>
        <v>4466.4</v>
      </c>
      <c r="J31" s="254">
        <f t="shared" si="4"/>
        <v>3721.6740000000004</v>
      </c>
      <c r="K31" s="80">
        <v>3478</v>
      </c>
      <c r="L31" s="125">
        <v>2983</v>
      </c>
      <c r="M31" s="125">
        <f aca="true" t="shared" si="13" ref="M31:M39">K31/L31</f>
        <v>1.1659403285283272</v>
      </c>
      <c r="N31" s="72">
        <f t="shared" si="12"/>
        <v>4173.599999999999</v>
      </c>
      <c r="O31" s="80">
        <v>3162</v>
      </c>
      <c r="P31" s="9">
        <f t="shared" si="5"/>
        <v>3478.2000000000003</v>
      </c>
    </row>
    <row r="32" spans="2:16" ht="20.25" customHeight="1" thickBot="1">
      <c r="B32" s="294"/>
      <c r="C32" s="295"/>
      <c r="D32" s="71">
        <v>100</v>
      </c>
      <c r="E32" s="94">
        <v>21</v>
      </c>
      <c r="F32" s="83">
        <v>4536</v>
      </c>
      <c r="G32" s="117">
        <v>3890</v>
      </c>
      <c r="H32" s="117">
        <f t="shared" si="10"/>
        <v>1.1660668380462724</v>
      </c>
      <c r="I32" s="72">
        <f t="shared" si="11"/>
        <v>5443.2</v>
      </c>
      <c r="J32" s="254">
        <f t="shared" si="4"/>
        <v>4536.158000000001</v>
      </c>
      <c r="K32" s="80">
        <v>4240</v>
      </c>
      <c r="L32" s="125">
        <v>3636</v>
      </c>
      <c r="M32" s="125">
        <f t="shared" si="13"/>
        <v>1.166116611661166</v>
      </c>
      <c r="N32" s="72">
        <f t="shared" si="12"/>
        <v>5088</v>
      </c>
      <c r="O32" s="80">
        <v>3854</v>
      </c>
      <c r="P32" s="9">
        <f t="shared" si="5"/>
        <v>4239.400000000001</v>
      </c>
    </row>
    <row r="33" spans="2:16" ht="20.25" customHeight="1" thickBot="1">
      <c r="B33" s="294"/>
      <c r="C33" s="295"/>
      <c r="D33" s="71">
        <v>150</v>
      </c>
      <c r="E33" s="94">
        <v>39</v>
      </c>
      <c r="F33" s="83">
        <v>9195</v>
      </c>
      <c r="G33" s="117">
        <v>7886</v>
      </c>
      <c r="H33" s="117">
        <f t="shared" si="10"/>
        <v>1.1659903626680193</v>
      </c>
      <c r="I33" s="72">
        <f t="shared" si="11"/>
        <v>11034</v>
      </c>
      <c r="J33" s="254">
        <f t="shared" si="4"/>
        <v>9194.724000000002</v>
      </c>
      <c r="K33" s="80">
        <v>8593</v>
      </c>
      <c r="L33" s="125">
        <v>7370</v>
      </c>
      <c r="M33" s="125">
        <f t="shared" si="13"/>
        <v>1.165943012211669</v>
      </c>
      <c r="N33" s="72">
        <f t="shared" si="12"/>
        <v>10311.6</v>
      </c>
      <c r="O33" s="80">
        <v>7812</v>
      </c>
      <c r="P33" s="9">
        <f t="shared" si="5"/>
        <v>8593.2</v>
      </c>
    </row>
    <row r="34" spans="2:16" ht="18.75" customHeight="1" thickBot="1">
      <c r="B34" s="296"/>
      <c r="C34" s="297"/>
      <c r="D34" s="231">
        <v>200</v>
      </c>
      <c r="E34" s="232">
        <v>62</v>
      </c>
      <c r="F34" s="233">
        <v>13973</v>
      </c>
      <c r="G34" s="230">
        <v>11984</v>
      </c>
      <c r="H34" s="117">
        <f t="shared" si="10"/>
        <v>1.16597129506008</v>
      </c>
      <c r="I34" s="234">
        <f t="shared" si="11"/>
        <v>16767.6</v>
      </c>
      <c r="J34" s="254">
        <f t="shared" si="4"/>
        <v>13973.344000000001</v>
      </c>
      <c r="K34" s="233">
        <v>13059</v>
      </c>
      <c r="L34" s="230">
        <v>11200</v>
      </c>
      <c r="M34" s="125">
        <f t="shared" si="13"/>
        <v>1.1659821428571429</v>
      </c>
      <c r="N34" s="235">
        <f t="shared" si="12"/>
        <v>15670.8</v>
      </c>
      <c r="O34" s="233">
        <v>11872</v>
      </c>
      <c r="P34" s="9">
        <f t="shared" si="5"/>
        <v>13059.2</v>
      </c>
    </row>
    <row r="35" spans="2:16" ht="18.75" customHeight="1" thickBot="1">
      <c r="B35" s="296"/>
      <c r="C35" s="297"/>
      <c r="D35" s="149" t="s">
        <v>11</v>
      </c>
      <c r="E35" s="267">
        <v>62</v>
      </c>
      <c r="F35" s="268">
        <v>14170</v>
      </c>
      <c r="G35" s="269"/>
      <c r="H35" s="134"/>
      <c r="I35" s="234">
        <f t="shared" si="11"/>
        <v>17004</v>
      </c>
      <c r="J35" s="254"/>
      <c r="K35" s="268">
        <v>13243</v>
      </c>
      <c r="L35" s="269"/>
      <c r="M35" s="270"/>
      <c r="N35" s="235">
        <f t="shared" si="12"/>
        <v>15891.599999999999</v>
      </c>
      <c r="O35" s="268"/>
      <c r="P35" s="9"/>
    </row>
    <row r="36" spans="2:16" ht="38.25" customHeight="1" thickBot="1">
      <c r="B36" s="298"/>
      <c r="C36" s="299"/>
      <c r="D36" s="271" t="s">
        <v>56</v>
      </c>
      <c r="E36" s="272">
        <v>94</v>
      </c>
      <c r="F36" s="81">
        <v>19656</v>
      </c>
      <c r="G36" s="129"/>
      <c r="H36" s="119"/>
      <c r="I36" s="273">
        <f t="shared" si="11"/>
        <v>23587.2</v>
      </c>
      <c r="J36" s="254">
        <f t="shared" si="4"/>
        <v>19655.9</v>
      </c>
      <c r="K36" s="81">
        <v>18370</v>
      </c>
      <c r="L36" s="129"/>
      <c r="M36" s="129"/>
      <c r="N36" s="140">
        <f t="shared" si="12"/>
        <v>22044</v>
      </c>
      <c r="O36" s="132">
        <v>16700</v>
      </c>
      <c r="P36" s="9">
        <f t="shared" si="5"/>
        <v>18370</v>
      </c>
    </row>
    <row r="37" spans="2:16" ht="16.5" customHeight="1" thickBot="1">
      <c r="B37" s="300" t="s">
        <v>49</v>
      </c>
      <c r="C37" s="300"/>
      <c r="D37" s="30">
        <v>50</v>
      </c>
      <c r="E37" s="31">
        <v>17</v>
      </c>
      <c r="F37" s="224">
        <v>3938</v>
      </c>
      <c r="G37" s="225">
        <v>3377</v>
      </c>
      <c r="H37" s="226">
        <f t="shared" si="10"/>
        <v>1.1661237785016287</v>
      </c>
      <c r="I37" s="227">
        <f t="shared" si="11"/>
        <v>4725.599999999999</v>
      </c>
      <c r="J37" s="254">
        <f t="shared" si="4"/>
        <v>3938.2420000000006</v>
      </c>
      <c r="K37" s="224">
        <v>3681</v>
      </c>
      <c r="L37" s="226">
        <v>3157</v>
      </c>
      <c r="M37" s="228">
        <f t="shared" si="13"/>
        <v>1.1659803611023123</v>
      </c>
      <c r="N37" s="229">
        <f t="shared" si="12"/>
        <v>4417.2</v>
      </c>
      <c r="O37" s="224">
        <v>3346</v>
      </c>
      <c r="P37" s="9">
        <f t="shared" si="5"/>
        <v>3680.6000000000004</v>
      </c>
    </row>
    <row r="38" spans="2:16" ht="24.75" customHeight="1" thickBot="1">
      <c r="B38" s="300"/>
      <c r="C38" s="300"/>
      <c r="D38" s="32">
        <v>80</v>
      </c>
      <c r="E38" s="33">
        <v>25</v>
      </c>
      <c r="F38" s="85">
        <v>6025</v>
      </c>
      <c r="G38" s="116">
        <v>5170</v>
      </c>
      <c r="H38" s="143">
        <f t="shared" si="10"/>
        <v>1.1653771760154739</v>
      </c>
      <c r="I38" s="179">
        <f t="shared" si="11"/>
        <v>7230</v>
      </c>
      <c r="J38" s="254">
        <f t="shared" si="4"/>
        <v>6025.063000000001</v>
      </c>
      <c r="K38" s="85">
        <v>5631</v>
      </c>
      <c r="L38" s="143">
        <v>4829</v>
      </c>
      <c r="M38" s="125">
        <f t="shared" si="13"/>
        <v>1.1660799337336922</v>
      </c>
      <c r="N38" s="86">
        <f t="shared" si="12"/>
        <v>6757.2</v>
      </c>
      <c r="O38" s="85">
        <v>5119</v>
      </c>
      <c r="P38" s="9">
        <f t="shared" si="5"/>
        <v>5630.900000000001</v>
      </c>
    </row>
    <row r="39" spans="2:16" ht="37.5" customHeight="1" thickBot="1">
      <c r="B39" s="300"/>
      <c r="C39" s="300"/>
      <c r="D39" s="32">
        <v>100</v>
      </c>
      <c r="E39" s="33">
        <v>34</v>
      </c>
      <c r="F39" s="85">
        <v>8344</v>
      </c>
      <c r="G39" s="116">
        <v>7156</v>
      </c>
      <c r="H39" s="143">
        <f t="shared" si="10"/>
        <v>1.1660145332588039</v>
      </c>
      <c r="I39" s="179">
        <f t="shared" si="11"/>
        <v>10012.8</v>
      </c>
      <c r="J39" s="254">
        <f t="shared" si="4"/>
        <v>8343.753</v>
      </c>
      <c r="K39" s="85">
        <v>7798</v>
      </c>
      <c r="L39" s="143">
        <v>6688</v>
      </c>
      <c r="M39" s="125">
        <f t="shared" si="13"/>
        <v>1.1659688995215312</v>
      </c>
      <c r="N39" s="86">
        <f t="shared" si="12"/>
        <v>9357.6</v>
      </c>
      <c r="O39" s="85">
        <v>7089</v>
      </c>
      <c r="P39" s="9">
        <f t="shared" si="5"/>
        <v>7797.900000000001</v>
      </c>
    </row>
    <row r="40" spans="2:16" ht="15" customHeight="1" thickBot="1">
      <c r="B40" s="274" t="s">
        <v>14</v>
      </c>
      <c r="C40" s="274"/>
      <c r="D40" s="274"/>
      <c r="E40" s="274"/>
      <c r="F40" s="275"/>
      <c r="G40" s="275"/>
      <c r="H40" s="275"/>
      <c r="I40" s="275"/>
      <c r="J40" s="275"/>
      <c r="K40" s="275"/>
      <c r="L40" s="275"/>
      <c r="M40" s="275"/>
      <c r="N40" s="275"/>
      <c r="P40" s="9"/>
    </row>
    <row r="41" spans="2:16" ht="12.75" customHeight="1" thickBot="1">
      <c r="B41" s="278" t="s">
        <v>50</v>
      </c>
      <c r="C41" s="279"/>
      <c r="D41" s="280" t="s">
        <v>4</v>
      </c>
      <c r="E41" s="282" t="s">
        <v>5</v>
      </c>
      <c r="F41" s="284" t="s">
        <v>6</v>
      </c>
      <c r="G41" s="284"/>
      <c r="H41" s="284"/>
      <c r="I41" s="285"/>
      <c r="J41" s="255"/>
      <c r="K41" s="286" t="s">
        <v>7</v>
      </c>
      <c r="L41" s="284"/>
      <c r="M41" s="284"/>
      <c r="N41" s="285"/>
      <c r="P41" s="9"/>
    </row>
    <row r="42" spans="2:16" ht="21.75" thickBot="1">
      <c r="B42" s="278"/>
      <c r="C42" s="279"/>
      <c r="D42" s="281"/>
      <c r="E42" s="283"/>
      <c r="F42" s="78" t="s">
        <v>8</v>
      </c>
      <c r="G42" s="115" t="s">
        <v>39</v>
      </c>
      <c r="H42" s="156" t="s">
        <v>40</v>
      </c>
      <c r="I42" s="153" t="s">
        <v>10</v>
      </c>
      <c r="J42" s="256"/>
      <c r="K42" s="183" t="s">
        <v>8</v>
      </c>
      <c r="L42" s="166" t="s">
        <v>39</v>
      </c>
      <c r="M42" s="184" t="s">
        <v>40</v>
      </c>
      <c r="N42" s="185" t="s">
        <v>10</v>
      </c>
      <c r="P42" s="9"/>
    </row>
    <row r="43" spans="2:16" ht="13.5" thickBot="1">
      <c r="B43" s="278"/>
      <c r="C43" s="279"/>
      <c r="D43" s="145">
        <v>50</v>
      </c>
      <c r="E43" s="34">
        <v>12</v>
      </c>
      <c r="F43" s="155">
        <v>3502</v>
      </c>
      <c r="G43" s="154">
        <v>2808</v>
      </c>
      <c r="H43" s="154">
        <f>F43/G43</f>
        <v>1.247150997150997</v>
      </c>
      <c r="I43" s="180">
        <f aca="true" t="shared" si="14" ref="I43:I51">F43*1.2</f>
        <v>4202.4</v>
      </c>
      <c r="J43" s="257">
        <f>P43*1.07</f>
        <v>3501.5750000000007</v>
      </c>
      <c r="K43" s="141">
        <v>3273</v>
      </c>
      <c r="L43" s="127">
        <v>2623</v>
      </c>
      <c r="M43" s="127">
        <f>K43/L43</f>
        <v>1.247807853602745</v>
      </c>
      <c r="N43" s="186">
        <f aca="true" t="shared" si="15" ref="N43:N51">K43*1.2</f>
        <v>3927.6</v>
      </c>
      <c r="O43" s="141">
        <v>2975</v>
      </c>
      <c r="P43" s="9">
        <f t="shared" si="5"/>
        <v>3272.5000000000005</v>
      </c>
    </row>
    <row r="44" spans="2:16" ht="12" customHeight="1" thickBot="1">
      <c r="B44" s="278"/>
      <c r="C44" s="279"/>
      <c r="D44" s="146">
        <v>80</v>
      </c>
      <c r="E44" s="88">
        <v>20</v>
      </c>
      <c r="F44" s="90">
        <v>4918</v>
      </c>
      <c r="G44" s="123">
        <v>3943</v>
      </c>
      <c r="H44" s="123">
        <f aca="true" t="shared" si="16" ref="H44:H51">F44/G44</f>
        <v>1.2472736495054526</v>
      </c>
      <c r="I44" s="180">
        <f t="shared" si="14"/>
        <v>5901.599999999999</v>
      </c>
      <c r="J44" s="257">
        <f aca="true" t="shared" si="17" ref="J44:J51">P44*1.07</f>
        <v>4917.506</v>
      </c>
      <c r="K44" s="142">
        <v>4596</v>
      </c>
      <c r="L44" s="124">
        <v>3684</v>
      </c>
      <c r="M44" s="124">
        <f aca="true" t="shared" si="18" ref="M44:M50">K44/L44</f>
        <v>1.247557003257329</v>
      </c>
      <c r="N44" s="91">
        <f t="shared" si="15"/>
        <v>5515.2</v>
      </c>
      <c r="O44" s="142">
        <v>4178</v>
      </c>
      <c r="P44" s="9">
        <f t="shared" si="5"/>
        <v>4595.8</v>
      </c>
    </row>
    <row r="45" spans="2:16" ht="11.25" customHeight="1" thickBot="1">
      <c r="B45" s="278"/>
      <c r="C45" s="279"/>
      <c r="D45" s="147">
        <v>100</v>
      </c>
      <c r="E45" s="13">
        <v>30</v>
      </c>
      <c r="F45" s="90">
        <v>5184</v>
      </c>
      <c r="G45" s="123">
        <v>4155</v>
      </c>
      <c r="H45" s="123">
        <f t="shared" si="16"/>
        <v>1.247653429602888</v>
      </c>
      <c r="I45" s="181">
        <f t="shared" si="14"/>
        <v>6220.8</v>
      </c>
      <c r="J45" s="257">
        <f t="shared" si="17"/>
        <v>5183.508000000001</v>
      </c>
      <c r="K45" s="142">
        <v>4845</v>
      </c>
      <c r="L45" s="124">
        <v>3883</v>
      </c>
      <c r="M45" s="124">
        <f t="shared" si="18"/>
        <v>1.2477465876899305</v>
      </c>
      <c r="N45" s="76">
        <f t="shared" si="15"/>
        <v>5814</v>
      </c>
      <c r="O45" s="142">
        <v>4404</v>
      </c>
      <c r="P45" s="9">
        <f t="shared" si="5"/>
        <v>4844.400000000001</v>
      </c>
    </row>
    <row r="46" spans="2:16" ht="11.25" customHeight="1" thickBot="1">
      <c r="B46" s="278"/>
      <c r="C46" s="279"/>
      <c r="D46" s="147">
        <v>125</v>
      </c>
      <c r="E46" s="13">
        <v>42</v>
      </c>
      <c r="F46" s="90">
        <v>7369</v>
      </c>
      <c r="G46" s="123">
        <v>5907</v>
      </c>
      <c r="H46" s="123">
        <f t="shared" si="16"/>
        <v>1.2475029625867615</v>
      </c>
      <c r="I46" s="181">
        <f t="shared" si="14"/>
        <v>8842.8</v>
      </c>
      <c r="J46" s="257">
        <f t="shared" si="17"/>
        <v>7369.197000000001</v>
      </c>
      <c r="K46" s="142">
        <v>6887</v>
      </c>
      <c r="L46" s="124">
        <v>5521</v>
      </c>
      <c r="M46" s="124">
        <f t="shared" si="18"/>
        <v>1.2474189458431444</v>
      </c>
      <c r="N46" s="76">
        <f t="shared" si="15"/>
        <v>8264.4</v>
      </c>
      <c r="O46" s="142">
        <v>6261</v>
      </c>
      <c r="P46" s="9">
        <f t="shared" si="5"/>
        <v>6887.1</v>
      </c>
    </row>
    <row r="47" spans="2:16" ht="12" customHeight="1" thickBot="1">
      <c r="B47" s="278"/>
      <c r="C47" s="279"/>
      <c r="D47" s="148">
        <v>150</v>
      </c>
      <c r="E47" s="89">
        <v>57</v>
      </c>
      <c r="F47" s="90">
        <v>9852</v>
      </c>
      <c r="G47" s="123">
        <v>7898</v>
      </c>
      <c r="H47" s="123">
        <f t="shared" si="16"/>
        <v>1.2474044061787795</v>
      </c>
      <c r="I47" s="181">
        <f t="shared" si="14"/>
        <v>11822.4</v>
      </c>
      <c r="J47" s="257">
        <f t="shared" si="17"/>
        <v>9851.49</v>
      </c>
      <c r="K47" s="142">
        <v>9207</v>
      </c>
      <c r="L47" s="124">
        <v>7381</v>
      </c>
      <c r="M47" s="124">
        <f t="shared" si="18"/>
        <v>1.247391952309985</v>
      </c>
      <c r="N47" s="76">
        <f t="shared" si="15"/>
        <v>11048.4</v>
      </c>
      <c r="O47" s="142">
        <v>8370</v>
      </c>
      <c r="P47" s="9">
        <f t="shared" si="5"/>
        <v>9207</v>
      </c>
    </row>
    <row r="48" spans="2:16" ht="11.25" customHeight="1" thickBot="1">
      <c r="B48" s="278"/>
      <c r="C48" s="279"/>
      <c r="D48" s="147">
        <v>200</v>
      </c>
      <c r="E48" s="13">
        <v>99</v>
      </c>
      <c r="F48" s="90">
        <v>17280</v>
      </c>
      <c r="G48" s="123">
        <v>13851</v>
      </c>
      <c r="H48" s="123">
        <f t="shared" si="16"/>
        <v>1.2475633528265107</v>
      </c>
      <c r="I48" s="181">
        <f t="shared" si="14"/>
        <v>20736</v>
      </c>
      <c r="J48" s="257">
        <f t="shared" si="17"/>
        <v>17279.537000000004</v>
      </c>
      <c r="K48" s="142">
        <v>16149</v>
      </c>
      <c r="L48" s="124">
        <v>12946</v>
      </c>
      <c r="M48" s="124">
        <f t="shared" si="18"/>
        <v>1.2474123281322416</v>
      </c>
      <c r="N48" s="76">
        <f t="shared" si="15"/>
        <v>19378.8</v>
      </c>
      <c r="O48" s="142">
        <v>14681</v>
      </c>
      <c r="P48" s="9">
        <f t="shared" si="5"/>
        <v>16149.100000000002</v>
      </c>
    </row>
    <row r="49" spans="2:16" ht="11.25" customHeight="1" thickBot="1">
      <c r="B49" s="278"/>
      <c r="C49" s="279"/>
      <c r="D49" s="149" t="s">
        <v>11</v>
      </c>
      <c r="E49" s="13">
        <v>99</v>
      </c>
      <c r="F49" s="90">
        <v>17423</v>
      </c>
      <c r="G49" s="123">
        <v>13968</v>
      </c>
      <c r="H49" s="123">
        <f>F49/G49</f>
        <v>1.2473510882016037</v>
      </c>
      <c r="I49" s="181">
        <f t="shared" si="14"/>
        <v>20907.6</v>
      </c>
      <c r="J49" s="257">
        <f t="shared" si="17"/>
        <v>17423.131</v>
      </c>
      <c r="K49" s="142">
        <v>16283</v>
      </c>
      <c r="L49" s="124">
        <v>13054</v>
      </c>
      <c r="M49" s="124">
        <f t="shared" si="18"/>
        <v>1.2473571319135897</v>
      </c>
      <c r="N49" s="76">
        <f t="shared" si="15"/>
        <v>19539.6</v>
      </c>
      <c r="O49" s="142">
        <v>14803</v>
      </c>
      <c r="P49" s="9">
        <f t="shared" si="5"/>
        <v>16283.300000000001</v>
      </c>
    </row>
    <row r="50" spans="2:16" ht="11.25" customHeight="1" thickBot="1">
      <c r="B50" s="278"/>
      <c r="C50" s="279"/>
      <c r="D50" s="150" t="s">
        <v>15</v>
      </c>
      <c r="E50" s="13">
        <v>176</v>
      </c>
      <c r="F50" s="90">
        <v>27510</v>
      </c>
      <c r="G50" s="123">
        <v>22054</v>
      </c>
      <c r="H50" s="123">
        <f t="shared" si="16"/>
        <v>1.247392763217557</v>
      </c>
      <c r="I50" s="181">
        <f t="shared" si="14"/>
        <v>33012</v>
      </c>
      <c r="J50" s="257">
        <f t="shared" si="17"/>
        <v>27510.021000000004</v>
      </c>
      <c r="K50" s="80">
        <v>25710</v>
      </c>
      <c r="L50" s="125">
        <v>20611</v>
      </c>
      <c r="M50" s="124">
        <f t="shared" si="18"/>
        <v>1.2473921692300227</v>
      </c>
      <c r="N50" s="128">
        <f t="shared" si="15"/>
        <v>30852</v>
      </c>
      <c r="O50" s="80">
        <v>23373</v>
      </c>
      <c r="P50" s="9">
        <f t="shared" si="5"/>
        <v>25710.300000000003</v>
      </c>
    </row>
    <row r="51" spans="2:16" ht="11.25" customHeight="1" thickBot="1">
      <c r="B51" s="278"/>
      <c r="C51" s="279"/>
      <c r="D51" s="151" t="s">
        <v>16</v>
      </c>
      <c r="E51" s="152">
        <v>247</v>
      </c>
      <c r="F51" s="92">
        <v>34180</v>
      </c>
      <c r="G51" s="126">
        <v>27422</v>
      </c>
      <c r="H51" s="126">
        <f t="shared" si="16"/>
        <v>1.2464444606520313</v>
      </c>
      <c r="I51" s="182">
        <f t="shared" si="14"/>
        <v>41016</v>
      </c>
      <c r="J51" s="257">
        <f t="shared" si="17"/>
        <v>34180.08000000001</v>
      </c>
      <c r="K51" s="81">
        <v>31944</v>
      </c>
      <c r="L51" s="129">
        <v>25608</v>
      </c>
      <c r="M51" s="130">
        <f>K51/L51</f>
        <v>1.2474226804123711</v>
      </c>
      <c r="N51" s="77">
        <f t="shared" si="15"/>
        <v>38332.799999999996</v>
      </c>
      <c r="O51" s="81">
        <v>29040</v>
      </c>
      <c r="P51" s="9">
        <f t="shared" si="5"/>
        <v>31944.000000000004</v>
      </c>
    </row>
    <row r="52" spans="2:14" ht="12.75" customHeight="1">
      <c r="B52" s="287" t="s">
        <v>43</v>
      </c>
      <c r="C52" s="287"/>
      <c r="D52" s="35">
        <v>50</v>
      </c>
      <c r="E52" s="288" t="s">
        <v>17</v>
      </c>
      <c r="F52" s="288"/>
      <c r="G52" s="288"/>
      <c r="H52" s="288"/>
      <c r="I52" s="288"/>
      <c r="J52" s="288"/>
      <c r="K52" s="288"/>
      <c r="L52" s="288"/>
      <c r="M52" s="288"/>
      <c r="N52" s="288"/>
    </row>
    <row r="53" spans="2:14" ht="11.25" customHeight="1">
      <c r="B53" s="287"/>
      <c r="C53" s="287"/>
      <c r="D53" s="36">
        <v>80</v>
      </c>
      <c r="E53" s="288"/>
      <c r="F53" s="288"/>
      <c r="G53" s="288"/>
      <c r="H53" s="288"/>
      <c r="I53" s="288"/>
      <c r="J53" s="288"/>
      <c r="K53" s="288"/>
      <c r="L53" s="288"/>
      <c r="M53" s="288"/>
      <c r="N53" s="288"/>
    </row>
    <row r="54" spans="2:14" ht="12.75" customHeight="1">
      <c r="B54" s="287"/>
      <c r="C54" s="287"/>
      <c r="D54" s="36">
        <v>100</v>
      </c>
      <c r="E54" s="288"/>
      <c r="F54" s="288"/>
      <c r="G54" s="288"/>
      <c r="H54" s="288"/>
      <c r="I54" s="288"/>
      <c r="J54" s="288"/>
      <c r="K54" s="288"/>
      <c r="L54" s="288"/>
      <c r="M54" s="288"/>
      <c r="N54" s="288"/>
    </row>
    <row r="55" spans="2:14" ht="11.25" customHeight="1">
      <c r="B55" s="287"/>
      <c r="C55" s="287"/>
      <c r="D55" s="38">
        <v>125</v>
      </c>
      <c r="E55" s="288"/>
      <c r="F55" s="288"/>
      <c r="G55" s="288"/>
      <c r="H55" s="288"/>
      <c r="I55" s="288"/>
      <c r="J55" s="288"/>
      <c r="K55" s="288"/>
      <c r="L55" s="288"/>
      <c r="M55" s="288"/>
      <c r="N55" s="288"/>
    </row>
    <row r="56" spans="2:14" ht="10.5" customHeight="1">
      <c r="B56" s="287"/>
      <c r="C56" s="287"/>
      <c r="D56" s="38">
        <v>150</v>
      </c>
      <c r="E56" s="288"/>
      <c r="F56" s="288"/>
      <c r="G56" s="288"/>
      <c r="H56" s="288"/>
      <c r="I56" s="288"/>
      <c r="J56" s="288"/>
      <c r="K56" s="288"/>
      <c r="L56" s="288"/>
      <c r="M56" s="288"/>
      <c r="N56" s="288"/>
    </row>
    <row r="57" spans="2:14" s="21" customFormat="1" ht="12" customHeight="1">
      <c r="B57" s="287"/>
      <c r="C57" s="287"/>
      <c r="D57" s="39">
        <v>200</v>
      </c>
      <c r="E57" s="288"/>
      <c r="F57" s="288"/>
      <c r="G57" s="288"/>
      <c r="H57" s="288"/>
      <c r="I57" s="288"/>
      <c r="J57" s="288"/>
      <c r="K57" s="288"/>
      <c r="L57" s="288"/>
      <c r="M57" s="288"/>
      <c r="N57" s="288"/>
    </row>
    <row r="58" spans="2:14" s="21" customFormat="1" ht="12" customHeight="1">
      <c r="B58" s="287"/>
      <c r="C58" s="287"/>
      <c r="D58" s="37" t="s">
        <v>15</v>
      </c>
      <c r="E58" s="288"/>
      <c r="F58" s="288"/>
      <c r="G58" s="288"/>
      <c r="H58" s="288"/>
      <c r="I58" s="288"/>
      <c r="J58" s="288"/>
      <c r="K58" s="288"/>
      <c r="L58" s="288"/>
      <c r="M58" s="288"/>
      <c r="N58" s="288"/>
    </row>
    <row r="59" spans="2:14" s="21" customFormat="1" ht="12.75" customHeight="1" thickBot="1">
      <c r="B59" s="287"/>
      <c r="C59" s="287"/>
      <c r="D59" s="40" t="s">
        <v>16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</row>
    <row r="60" spans="2:14" s="21" customFormat="1" ht="15" customHeight="1" thickBot="1">
      <c r="B60" s="289" t="s">
        <v>18</v>
      </c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</row>
    <row r="61" spans="2:14" s="21" customFormat="1" ht="18.75" customHeight="1" hidden="1" thickBot="1">
      <c r="B61" s="41"/>
      <c r="C61" s="41"/>
      <c r="D61" s="41"/>
      <c r="E61" s="41"/>
      <c r="F61" s="41"/>
      <c r="G61" s="41"/>
      <c r="H61" s="41"/>
      <c r="I61" s="41"/>
      <c r="J61" s="258"/>
      <c r="K61" s="41"/>
      <c r="L61" s="41"/>
      <c r="M61" s="41"/>
      <c r="N61" s="41"/>
    </row>
    <row r="62" spans="2:14" s="21" customFormat="1" ht="27.75" customHeight="1" thickBot="1">
      <c r="B62" s="290" t="s">
        <v>19</v>
      </c>
      <c r="C62" s="290"/>
      <c r="D62" s="290"/>
      <c r="E62" s="276" t="s">
        <v>20</v>
      </c>
      <c r="F62" s="276"/>
      <c r="G62" s="276"/>
      <c r="H62" s="276"/>
      <c r="I62" s="276"/>
      <c r="J62" s="276"/>
      <c r="K62" s="276"/>
      <c r="L62" s="276"/>
      <c r="M62" s="276"/>
      <c r="N62" s="276"/>
    </row>
    <row r="63" spans="2:14" ht="15.75" customHeight="1">
      <c r="B63" s="277" t="s">
        <v>42</v>
      </c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</row>
    <row r="64" spans="2:14" ht="12.75" customHeight="1">
      <c r="B64" s="277" t="s">
        <v>41</v>
      </c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</row>
  </sheetData>
  <sheetProtection/>
  <mergeCells count="28">
    <mergeCell ref="K4:N4"/>
    <mergeCell ref="F7:N7"/>
    <mergeCell ref="B8:E8"/>
    <mergeCell ref="F8:I8"/>
    <mergeCell ref="K8:N8"/>
    <mergeCell ref="B9:C10"/>
    <mergeCell ref="D9:D10"/>
    <mergeCell ref="E9:E10"/>
    <mergeCell ref="F9:I9"/>
    <mergeCell ref="K9:N9"/>
    <mergeCell ref="B64:N64"/>
    <mergeCell ref="B52:C59"/>
    <mergeCell ref="E52:N59"/>
    <mergeCell ref="B60:N60"/>
    <mergeCell ref="B62:D62"/>
    <mergeCell ref="B11:C15"/>
    <mergeCell ref="B16:C20"/>
    <mergeCell ref="B21:C29"/>
    <mergeCell ref="B30:C36"/>
    <mergeCell ref="B37:C39"/>
    <mergeCell ref="B40:N40"/>
    <mergeCell ref="E62:N62"/>
    <mergeCell ref="B63:N63"/>
    <mergeCell ref="B41:C51"/>
    <mergeCell ref="D41:D42"/>
    <mergeCell ref="E41:E42"/>
    <mergeCell ref="F41:I41"/>
    <mergeCell ref="K41:N41"/>
  </mergeCells>
  <printOptions/>
  <pageMargins left="0.7086614173228347" right="0.15748031496062992" top="0.35433070866141736" bottom="0.2755905511811024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PageLayoutView="0" workbookViewId="0" topLeftCell="B34">
      <selection activeCell="T15" sqref="T15"/>
    </sheetView>
  </sheetViews>
  <sheetFormatPr defaultColWidth="9.00390625" defaultRowHeight="12.75"/>
  <cols>
    <col min="1" max="1" width="0" style="0" hidden="1" customWidth="1"/>
    <col min="2" max="2" width="7.75390625" style="0" customWidth="1"/>
    <col min="3" max="3" width="52.75390625" style="0" customWidth="1"/>
    <col min="4" max="4" width="4.625" style="0" customWidth="1"/>
    <col min="5" max="5" width="8.875" style="42" customWidth="1"/>
    <col min="6" max="6" width="6.125" style="0" customWidth="1"/>
    <col min="7" max="7" width="8.875" style="0" customWidth="1"/>
    <col min="8" max="8" width="8.875" style="0" hidden="1" customWidth="1"/>
    <col min="9" max="9" width="10.00390625" style="0" hidden="1" customWidth="1"/>
    <col min="10" max="10" width="8.375" style="0" customWidth="1"/>
    <col min="11" max="11" width="8.375" style="0" hidden="1" customWidth="1"/>
    <col min="12" max="12" width="9.25390625" style="0" customWidth="1"/>
    <col min="13" max="13" width="9.25390625" style="0" hidden="1" customWidth="1"/>
    <col min="14" max="14" width="10.25390625" style="0" hidden="1" customWidth="1"/>
    <col min="15" max="15" width="9.25390625" style="0" customWidth="1"/>
    <col min="16" max="16" width="10.625" style="0" hidden="1" customWidth="1"/>
    <col min="17" max="17" width="9.125" style="0" hidden="1" customWidth="1"/>
  </cols>
  <sheetData>
    <row r="1" spans="3:15" ht="12.75">
      <c r="C1" s="43"/>
      <c r="D1" s="43"/>
      <c r="F1" s="43"/>
      <c r="G1" s="43"/>
      <c r="H1" s="43"/>
      <c r="I1" s="43"/>
      <c r="J1" s="43"/>
      <c r="K1" s="43"/>
      <c r="O1" s="43"/>
    </row>
    <row r="2" spans="3:15" ht="12.75">
      <c r="C2" s="43"/>
      <c r="D2" s="43"/>
      <c r="F2" s="43"/>
      <c r="G2" s="43"/>
      <c r="H2" s="43"/>
      <c r="I2" s="43"/>
      <c r="J2" s="43"/>
      <c r="K2" s="43"/>
      <c r="L2" s="42"/>
      <c r="M2" s="42"/>
      <c r="N2" s="42"/>
      <c r="O2" s="43"/>
    </row>
    <row r="3" spans="3:15" ht="12.75">
      <c r="C3" s="43"/>
      <c r="D3" s="43"/>
      <c r="F3" s="43"/>
      <c r="G3" s="43"/>
      <c r="H3" s="43"/>
      <c r="I3" s="43"/>
      <c r="J3" s="43"/>
      <c r="K3" s="43"/>
      <c r="O3" s="43"/>
    </row>
    <row r="4" spans="3:15" ht="12.75">
      <c r="C4" s="43"/>
      <c r="D4" s="43"/>
      <c r="F4" s="43"/>
      <c r="G4" s="43"/>
      <c r="H4" s="43"/>
      <c r="I4" s="43"/>
      <c r="J4" s="43"/>
      <c r="K4" s="43"/>
      <c r="O4" s="43"/>
    </row>
    <row r="5" spans="3:15" ht="6.75" customHeight="1" thickBot="1">
      <c r="C5" s="43"/>
      <c r="D5" s="43"/>
      <c r="F5" s="43"/>
      <c r="O5" s="43"/>
    </row>
    <row r="6" spans="1:15" ht="11.25" customHeight="1" thickBot="1">
      <c r="A6" s="44"/>
      <c r="B6" s="44"/>
      <c r="G6" s="45"/>
      <c r="H6" s="45"/>
      <c r="I6" s="45"/>
      <c r="J6" s="46"/>
      <c r="K6" s="46"/>
      <c r="L6" s="320" t="s">
        <v>45</v>
      </c>
      <c r="M6" s="320"/>
      <c r="N6" s="320"/>
      <c r="O6" s="320"/>
    </row>
    <row r="7" spans="1:15" ht="53.25" customHeight="1" thickBot="1">
      <c r="A7" s="44"/>
      <c r="B7" s="44"/>
      <c r="G7" s="45"/>
      <c r="H7" s="45"/>
      <c r="I7" s="45"/>
      <c r="J7" s="45"/>
      <c r="K7" s="45"/>
      <c r="L7" s="47"/>
      <c r="M7" s="47"/>
      <c r="N7" s="47"/>
      <c r="O7" s="47"/>
    </row>
    <row r="8" spans="1:15" ht="27.75" customHeight="1" thickBot="1">
      <c r="A8" s="44"/>
      <c r="B8" s="44"/>
      <c r="C8" s="48"/>
      <c r="D8" s="49"/>
      <c r="E8" s="50"/>
      <c r="F8" s="49"/>
      <c r="G8" s="317" t="s">
        <v>0</v>
      </c>
      <c r="H8" s="317"/>
      <c r="I8" s="317"/>
      <c r="J8" s="317"/>
      <c r="K8" s="317"/>
      <c r="L8" s="317"/>
      <c r="M8" s="317"/>
      <c r="N8" s="317"/>
      <c r="O8" s="317"/>
    </row>
    <row r="9" spans="1:15" ht="15" customHeight="1" thickBot="1">
      <c r="A9" s="44"/>
      <c r="B9" s="44"/>
      <c r="C9" s="321" t="s">
        <v>3</v>
      </c>
      <c r="D9" s="321"/>
      <c r="E9" s="322" t="s">
        <v>4</v>
      </c>
      <c r="F9" s="323" t="s">
        <v>51</v>
      </c>
      <c r="G9" s="325" t="s">
        <v>21</v>
      </c>
      <c r="H9" s="325"/>
      <c r="I9" s="325"/>
      <c r="J9" s="325"/>
      <c r="K9" s="239"/>
      <c r="L9" s="325" t="s">
        <v>22</v>
      </c>
      <c r="M9" s="325"/>
      <c r="N9" s="325"/>
      <c r="O9" s="325"/>
    </row>
    <row r="10" spans="1:15" ht="16.5" thickBot="1">
      <c r="A10" s="44"/>
      <c r="B10" s="44"/>
      <c r="C10" s="321"/>
      <c r="D10" s="321"/>
      <c r="E10" s="322"/>
      <c r="F10" s="324"/>
      <c r="G10" s="326" t="s">
        <v>6</v>
      </c>
      <c r="H10" s="327"/>
      <c r="I10" s="327"/>
      <c r="J10" s="328"/>
      <c r="K10" s="259"/>
      <c r="L10" s="326" t="s">
        <v>7</v>
      </c>
      <c r="M10" s="327"/>
      <c r="N10" s="327"/>
      <c r="O10" s="328"/>
    </row>
    <row r="11" spans="1:15" ht="32.25" customHeight="1" thickBot="1">
      <c r="A11" s="44"/>
      <c r="B11" s="44"/>
      <c r="C11" s="321"/>
      <c r="D11" s="321"/>
      <c r="E11" s="322"/>
      <c r="F11" s="324"/>
      <c r="G11" s="187" t="s">
        <v>8</v>
      </c>
      <c r="H11" s="188" t="s">
        <v>39</v>
      </c>
      <c r="I11" s="188" t="s">
        <v>40</v>
      </c>
      <c r="J11" s="189" t="s">
        <v>10</v>
      </c>
      <c r="K11" s="260"/>
      <c r="L11" s="187" t="s">
        <v>8</v>
      </c>
      <c r="M11" s="188" t="s">
        <v>39</v>
      </c>
      <c r="N11" s="188" t="s">
        <v>40</v>
      </c>
      <c r="O11" s="189" t="s">
        <v>10</v>
      </c>
    </row>
    <row r="12" spans="1:15" ht="14.25" customHeight="1" thickBot="1">
      <c r="A12" s="44"/>
      <c r="B12" s="44"/>
      <c r="C12" s="51" t="s">
        <v>33</v>
      </c>
      <c r="D12" s="358"/>
      <c r="E12" s="359"/>
      <c r="F12" s="359"/>
      <c r="G12" s="360"/>
      <c r="H12" s="360"/>
      <c r="I12" s="360"/>
      <c r="J12" s="360"/>
      <c r="K12" s="360"/>
      <c r="L12" s="360"/>
      <c r="M12" s="360"/>
      <c r="N12" s="360"/>
      <c r="O12" s="360"/>
    </row>
    <row r="13" spans="1:15" ht="34.5" customHeight="1" thickBot="1">
      <c r="A13" s="44"/>
      <c r="B13" s="44"/>
      <c r="C13" s="361" t="s">
        <v>52</v>
      </c>
      <c r="D13" s="362"/>
      <c r="E13" s="168" t="s">
        <v>4</v>
      </c>
      <c r="F13" s="169" t="s">
        <v>23</v>
      </c>
      <c r="G13" s="192" t="s">
        <v>8</v>
      </c>
      <c r="H13" s="156" t="s">
        <v>39</v>
      </c>
      <c r="I13" s="156" t="s">
        <v>40</v>
      </c>
      <c r="J13" s="193" t="s">
        <v>10</v>
      </c>
      <c r="K13" s="261"/>
      <c r="L13" s="192" t="s">
        <v>8</v>
      </c>
      <c r="M13" s="156" t="s">
        <v>39</v>
      </c>
      <c r="N13" s="156" t="s">
        <v>40</v>
      </c>
      <c r="O13" s="193" t="s">
        <v>10</v>
      </c>
    </row>
    <row r="14" spans="1:17" ht="16.5" thickBot="1">
      <c r="A14" s="44"/>
      <c r="B14" s="44"/>
      <c r="C14" s="361"/>
      <c r="D14" s="362"/>
      <c r="E14" s="170">
        <v>50</v>
      </c>
      <c r="F14" s="171">
        <v>3.8</v>
      </c>
      <c r="G14" s="198">
        <v>691</v>
      </c>
      <c r="H14" s="199">
        <v>593</v>
      </c>
      <c r="I14" s="200">
        <f aca="true" t="shared" si="0" ref="I14:I19">G14/H14</f>
        <v>1.1652613827993255</v>
      </c>
      <c r="J14" s="201">
        <f aca="true" t="shared" si="1" ref="J14:J19">G14*1.2</f>
        <v>829.1999999999999</v>
      </c>
      <c r="K14" s="266">
        <f aca="true" t="shared" si="2" ref="K14:K19">Q14*1.07</f>
        <v>690.8990000000001</v>
      </c>
      <c r="L14" s="195">
        <v>646</v>
      </c>
      <c r="M14" s="190">
        <v>554</v>
      </c>
      <c r="N14" s="165">
        <f aca="true" t="shared" si="3" ref="N14:N19">L14/M14</f>
        <v>1.1660649819494584</v>
      </c>
      <c r="O14" s="191">
        <f aca="true" t="shared" si="4" ref="O14:O19">L14*1.2</f>
        <v>775.1999999999999</v>
      </c>
      <c r="P14" s="195">
        <v>587</v>
      </c>
      <c r="Q14">
        <f>P14*1.1</f>
        <v>645.7</v>
      </c>
    </row>
    <row r="15" spans="1:17" ht="16.5" thickBot="1">
      <c r="A15" s="44"/>
      <c r="B15" s="44"/>
      <c r="C15" s="361"/>
      <c r="D15" s="362"/>
      <c r="E15" s="172">
        <v>80</v>
      </c>
      <c r="F15" s="173">
        <v>4.4</v>
      </c>
      <c r="G15" s="202">
        <v>871</v>
      </c>
      <c r="H15" s="167">
        <v>748</v>
      </c>
      <c r="I15" s="157">
        <f t="shared" si="0"/>
        <v>1.164438502673797</v>
      </c>
      <c r="J15" s="203">
        <f t="shared" si="1"/>
        <v>1045.2</v>
      </c>
      <c r="K15" s="266">
        <f t="shared" si="2"/>
        <v>870.9800000000001</v>
      </c>
      <c r="L15" s="196">
        <v>814</v>
      </c>
      <c r="M15" s="56">
        <v>698</v>
      </c>
      <c r="N15" s="160">
        <f t="shared" si="3"/>
        <v>1.166189111747851</v>
      </c>
      <c r="O15" s="57">
        <f t="shared" si="4"/>
        <v>976.8</v>
      </c>
      <c r="P15" s="196">
        <v>740</v>
      </c>
      <c r="Q15">
        <f aca="true" t="shared" si="5" ref="Q15:Q54">P15*1.1</f>
        <v>814.0000000000001</v>
      </c>
    </row>
    <row r="16" spans="1:17" ht="15.75" customHeight="1" thickBot="1">
      <c r="A16" s="44"/>
      <c r="B16" s="44"/>
      <c r="C16" s="361"/>
      <c r="D16" s="362"/>
      <c r="E16" s="174">
        <v>100</v>
      </c>
      <c r="F16" s="175">
        <v>6</v>
      </c>
      <c r="G16" s="202">
        <v>1066</v>
      </c>
      <c r="H16" s="167">
        <v>915</v>
      </c>
      <c r="I16" s="157">
        <f t="shared" si="0"/>
        <v>1.1650273224043717</v>
      </c>
      <c r="J16" s="203">
        <f t="shared" si="1"/>
        <v>1279.2</v>
      </c>
      <c r="K16" s="266">
        <f t="shared" si="2"/>
        <v>1066.3620000000003</v>
      </c>
      <c r="L16" s="196">
        <v>997</v>
      </c>
      <c r="M16" s="56">
        <v>855</v>
      </c>
      <c r="N16" s="160">
        <f t="shared" si="3"/>
        <v>1.1660818713450292</v>
      </c>
      <c r="O16" s="57">
        <f t="shared" si="4"/>
        <v>1196.3999999999999</v>
      </c>
      <c r="P16" s="196">
        <v>906</v>
      </c>
      <c r="Q16">
        <f t="shared" si="5"/>
        <v>996.6000000000001</v>
      </c>
    </row>
    <row r="17" spans="1:17" ht="16.5" customHeight="1" thickBot="1">
      <c r="A17" s="44"/>
      <c r="B17" s="44"/>
      <c r="C17" s="361"/>
      <c r="D17" s="362"/>
      <c r="E17" s="174">
        <v>150</v>
      </c>
      <c r="F17" s="175">
        <v>10</v>
      </c>
      <c r="G17" s="202">
        <v>1920</v>
      </c>
      <c r="H17" s="167">
        <v>1647</v>
      </c>
      <c r="I17" s="157">
        <f t="shared" si="0"/>
        <v>1.1657559198542806</v>
      </c>
      <c r="J17" s="203">
        <f t="shared" si="1"/>
        <v>2304</v>
      </c>
      <c r="K17" s="266">
        <f t="shared" si="2"/>
        <v>1919.6870000000004</v>
      </c>
      <c r="L17" s="196">
        <v>1794</v>
      </c>
      <c r="M17" s="56">
        <v>1539</v>
      </c>
      <c r="N17" s="160">
        <f t="shared" si="3"/>
        <v>1.165692007797271</v>
      </c>
      <c r="O17" s="57">
        <f t="shared" si="4"/>
        <v>2152.7999999999997</v>
      </c>
      <c r="P17" s="196">
        <v>1631</v>
      </c>
      <c r="Q17">
        <f t="shared" si="5"/>
        <v>1794.1000000000001</v>
      </c>
    </row>
    <row r="18" spans="1:17" ht="16.5" customHeight="1" thickBot="1">
      <c r="A18" s="44"/>
      <c r="B18" s="44"/>
      <c r="C18" s="361"/>
      <c r="D18" s="362"/>
      <c r="E18" s="176" t="s">
        <v>24</v>
      </c>
      <c r="F18" s="173">
        <v>14.3</v>
      </c>
      <c r="G18" s="202">
        <v>3375</v>
      </c>
      <c r="H18" s="167">
        <v>2894</v>
      </c>
      <c r="I18" s="157">
        <f t="shared" si="0"/>
        <v>1.1662059433310297</v>
      </c>
      <c r="J18" s="203">
        <f t="shared" si="1"/>
        <v>4050</v>
      </c>
      <c r="K18" s="266">
        <f t="shared" si="2"/>
        <v>3374.4590000000003</v>
      </c>
      <c r="L18" s="196">
        <v>3154</v>
      </c>
      <c r="M18" s="56">
        <v>2705</v>
      </c>
      <c r="N18" s="160">
        <f t="shared" si="3"/>
        <v>1.165988909426987</v>
      </c>
      <c r="O18" s="57">
        <f t="shared" si="4"/>
        <v>3784.7999999999997</v>
      </c>
      <c r="P18" s="196">
        <v>2867</v>
      </c>
      <c r="Q18">
        <f t="shared" si="5"/>
        <v>3153.7000000000003</v>
      </c>
    </row>
    <row r="19" spans="1:17" ht="16.5" customHeight="1" thickBot="1">
      <c r="A19" s="44"/>
      <c r="B19" s="44"/>
      <c r="C19" s="361"/>
      <c r="D19" s="362"/>
      <c r="E19" s="177" t="s">
        <v>25</v>
      </c>
      <c r="F19" s="178">
        <v>26</v>
      </c>
      <c r="G19" s="204">
        <v>6161</v>
      </c>
      <c r="H19" s="205">
        <v>5284</v>
      </c>
      <c r="I19" s="206">
        <f t="shared" si="0"/>
        <v>1.1659727479182438</v>
      </c>
      <c r="J19" s="207">
        <f t="shared" si="1"/>
        <v>7393.2</v>
      </c>
      <c r="K19" s="266">
        <f t="shared" si="2"/>
        <v>6160.418000000001</v>
      </c>
      <c r="L19" s="197">
        <v>5758</v>
      </c>
      <c r="M19" s="61">
        <v>4938</v>
      </c>
      <c r="N19" s="161">
        <f t="shared" si="3"/>
        <v>1.166059133252329</v>
      </c>
      <c r="O19" s="62">
        <f t="shared" si="4"/>
        <v>6909.599999999999</v>
      </c>
      <c r="P19" s="197">
        <v>5234</v>
      </c>
      <c r="Q19">
        <f t="shared" si="5"/>
        <v>5757.400000000001</v>
      </c>
    </row>
    <row r="20" spans="3:17" ht="12.75" customHeight="1" hidden="1">
      <c r="C20" s="243"/>
      <c r="D20" s="244"/>
      <c r="E20" s="64"/>
      <c r="F20" s="63"/>
      <c r="G20" s="63"/>
      <c r="H20" s="63"/>
      <c r="I20" s="63"/>
      <c r="J20" s="63"/>
      <c r="K20" s="63"/>
      <c r="L20" s="63"/>
      <c r="M20" s="63"/>
      <c r="N20" s="63"/>
      <c r="O20" s="65"/>
      <c r="Q20">
        <f t="shared" si="5"/>
        <v>0</v>
      </c>
    </row>
    <row r="21" spans="3:17" ht="12.75" customHeight="1" hidden="1">
      <c r="C21" s="243"/>
      <c r="D21" s="244"/>
      <c r="E21" s="64"/>
      <c r="F21" s="63"/>
      <c r="G21" s="63"/>
      <c r="H21" s="63"/>
      <c r="I21" s="63"/>
      <c r="J21" s="63"/>
      <c r="K21" s="63"/>
      <c r="L21" s="63"/>
      <c r="M21" s="63"/>
      <c r="N21" s="63"/>
      <c r="O21" s="65"/>
      <c r="Q21">
        <f t="shared" si="5"/>
        <v>0</v>
      </c>
    </row>
    <row r="22" spans="3:17" ht="12.75" customHeight="1" hidden="1">
      <c r="C22" s="243"/>
      <c r="D22" s="244"/>
      <c r="E22" s="64"/>
      <c r="F22" s="63"/>
      <c r="G22" s="63"/>
      <c r="H22" s="63"/>
      <c r="I22" s="63"/>
      <c r="J22" s="63"/>
      <c r="K22" s="63"/>
      <c r="L22" s="63"/>
      <c r="M22" s="63"/>
      <c r="N22" s="63"/>
      <c r="O22" s="65"/>
      <c r="Q22">
        <f t="shared" si="5"/>
        <v>0</v>
      </c>
    </row>
    <row r="23" spans="3:17" ht="12.75" customHeight="1" hidden="1">
      <c r="C23" s="243"/>
      <c r="D23" s="244"/>
      <c r="E23" s="64"/>
      <c r="F23" s="63"/>
      <c r="G23" s="63"/>
      <c r="H23" s="63"/>
      <c r="I23" s="63"/>
      <c r="J23" s="63"/>
      <c r="K23" s="63"/>
      <c r="L23" s="63"/>
      <c r="M23" s="63"/>
      <c r="N23" s="63"/>
      <c r="O23" s="65"/>
      <c r="Q23">
        <f t="shared" si="5"/>
        <v>0</v>
      </c>
    </row>
    <row r="24" spans="3:17" ht="12.75" customHeight="1" hidden="1">
      <c r="C24" s="243"/>
      <c r="D24" s="244"/>
      <c r="E24" s="64"/>
      <c r="F24" s="63"/>
      <c r="G24" s="63"/>
      <c r="H24" s="63"/>
      <c r="I24" s="63"/>
      <c r="J24" s="63"/>
      <c r="K24" s="63"/>
      <c r="L24" s="63"/>
      <c r="M24" s="63"/>
      <c r="N24" s="63"/>
      <c r="O24" s="65"/>
      <c r="Q24">
        <f t="shared" si="5"/>
        <v>0</v>
      </c>
    </row>
    <row r="25" spans="3:17" ht="12.75" customHeight="1" hidden="1">
      <c r="C25" s="243"/>
      <c r="D25" s="244"/>
      <c r="E25" s="64"/>
      <c r="F25" s="63"/>
      <c r="G25" s="63"/>
      <c r="H25" s="63"/>
      <c r="I25" s="63"/>
      <c r="J25" s="63"/>
      <c r="K25" s="63"/>
      <c r="L25" s="63"/>
      <c r="M25" s="63"/>
      <c r="N25" s="63"/>
      <c r="O25" s="65"/>
      <c r="Q25">
        <f t="shared" si="5"/>
        <v>0</v>
      </c>
    </row>
    <row r="26" spans="3:17" ht="12.75" customHeight="1" hidden="1">
      <c r="C26" s="243"/>
      <c r="D26" s="244"/>
      <c r="E26" s="64"/>
      <c r="F26" s="63"/>
      <c r="G26" s="63"/>
      <c r="H26" s="63"/>
      <c r="I26" s="63"/>
      <c r="J26" s="63"/>
      <c r="K26" s="63"/>
      <c r="L26" s="63"/>
      <c r="M26" s="63"/>
      <c r="N26" s="63"/>
      <c r="O26" s="65"/>
      <c r="Q26">
        <f t="shared" si="5"/>
        <v>0</v>
      </c>
    </row>
    <row r="27" spans="3:17" ht="12.75" customHeight="1" hidden="1">
      <c r="C27" s="243"/>
      <c r="D27" s="244"/>
      <c r="E27" s="64"/>
      <c r="F27" s="63"/>
      <c r="G27" s="63"/>
      <c r="H27" s="63"/>
      <c r="I27" s="63"/>
      <c r="J27" s="63"/>
      <c r="K27" s="63"/>
      <c r="L27" s="63"/>
      <c r="M27" s="63"/>
      <c r="N27" s="63"/>
      <c r="O27" s="65"/>
      <c r="Q27">
        <f t="shared" si="5"/>
        <v>0</v>
      </c>
    </row>
    <row r="28" spans="3:17" ht="12.75" customHeight="1" hidden="1">
      <c r="C28" s="243"/>
      <c r="D28" s="244"/>
      <c r="E28" s="64"/>
      <c r="F28" s="63"/>
      <c r="G28" s="63"/>
      <c r="H28" s="63"/>
      <c r="I28" s="63"/>
      <c r="J28" s="63"/>
      <c r="K28" s="63"/>
      <c r="L28" s="63"/>
      <c r="M28" s="63"/>
      <c r="N28" s="63"/>
      <c r="O28" s="65"/>
      <c r="Q28">
        <f t="shared" si="5"/>
        <v>0</v>
      </c>
    </row>
    <row r="29" spans="3:17" ht="12.75" customHeight="1" hidden="1" thickBot="1">
      <c r="C29" s="243"/>
      <c r="D29" s="244"/>
      <c r="E29" s="64"/>
      <c r="F29" s="63"/>
      <c r="G29" s="63"/>
      <c r="H29" s="63"/>
      <c r="I29" s="63"/>
      <c r="J29" s="63"/>
      <c r="K29" s="63"/>
      <c r="L29" s="63"/>
      <c r="M29" s="63"/>
      <c r="N29" s="63"/>
      <c r="O29" s="65"/>
      <c r="Q29">
        <f t="shared" si="5"/>
        <v>0</v>
      </c>
    </row>
    <row r="30" spans="3:17" ht="12.75" customHeight="1" hidden="1" thickBot="1">
      <c r="C30" s="245"/>
      <c r="D30" s="246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Q30">
        <f t="shared" si="5"/>
        <v>0</v>
      </c>
    </row>
    <row r="31" spans="3:17" ht="15.75" customHeight="1">
      <c r="C31" s="364" t="s">
        <v>53</v>
      </c>
      <c r="D31" s="365"/>
      <c r="E31" s="66">
        <v>50</v>
      </c>
      <c r="F31" s="52">
        <v>3.4</v>
      </c>
      <c r="G31" s="198">
        <v>691</v>
      </c>
      <c r="H31" s="200">
        <v>593</v>
      </c>
      <c r="I31" s="200">
        <f aca="true" t="shared" si="6" ref="I31:I36">G31/H31</f>
        <v>1.1652613827993255</v>
      </c>
      <c r="J31" s="201">
        <f aca="true" t="shared" si="7" ref="J31:J36">G31*1.2</f>
        <v>829.1999999999999</v>
      </c>
      <c r="K31" s="266">
        <f aca="true" t="shared" si="8" ref="K31:K36">Q31*1.07</f>
        <v>690.8990000000001</v>
      </c>
      <c r="L31" s="195">
        <v>646</v>
      </c>
      <c r="M31" s="53">
        <v>554</v>
      </c>
      <c r="N31" s="159">
        <f aca="true" t="shared" si="9" ref="N31:N36">L31/M31</f>
        <v>1.1660649819494584</v>
      </c>
      <c r="O31" s="54">
        <f aca="true" t="shared" si="10" ref="O31:O36">L31*1.2</f>
        <v>775.1999999999999</v>
      </c>
      <c r="P31" s="211">
        <v>587</v>
      </c>
      <c r="Q31">
        <f t="shared" si="5"/>
        <v>645.7</v>
      </c>
    </row>
    <row r="32" spans="3:17" ht="15" customHeight="1">
      <c r="C32" s="365"/>
      <c r="D32" s="365"/>
      <c r="E32" s="67">
        <v>80</v>
      </c>
      <c r="F32" s="55">
        <v>4</v>
      </c>
      <c r="G32" s="202">
        <v>871</v>
      </c>
      <c r="H32" s="157">
        <v>748</v>
      </c>
      <c r="I32" s="157">
        <f t="shared" si="6"/>
        <v>1.164438502673797</v>
      </c>
      <c r="J32" s="203">
        <f t="shared" si="7"/>
        <v>1045.2</v>
      </c>
      <c r="K32" s="266">
        <f t="shared" si="8"/>
        <v>870.9800000000001</v>
      </c>
      <c r="L32" s="196">
        <v>814</v>
      </c>
      <c r="M32" s="56">
        <v>698</v>
      </c>
      <c r="N32" s="160">
        <f t="shared" si="9"/>
        <v>1.166189111747851</v>
      </c>
      <c r="O32" s="57">
        <f t="shared" si="10"/>
        <v>976.8</v>
      </c>
      <c r="P32" s="196">
        <v>740</v>
      </c>
      <c r="Q32">
        <f t="shared" si="5"/>
        <v>814.0000000000001</v>
      </c>
    </row>
    <row r="33" spans="3:17" ht="15.75" customHeight="1">
      <c r="C33" s="365"/>
      <c r="D33" s="365"/>
      <c r="E33" s="67">
        <v>100</v>
      </c>
      <c r="F33" s="58">
        <v>5.4</v>
      </c>
      <c r="G33" s="202">
        <v>1066</v>
      </c>
      <c r="H33" s="157">
        <v>915</v>
      </c>
      <c r="I33" s="157">
        <f t="shared" si="6"/>
        <v>1.1650273224043717</v>
      </c>
      <c r="J33" s="203">
        <f t="shared" si="7"/>
        <v>1279.2</v>
      </c>
      <c r="K33" s="266">
        <f t="shared" si="8"/>
        <v>1066.3620000000003</v>
      </c>
      <c r="L33" s="196">
        <v>997</v>
      </c>
      <c r="M33" s="56">
        <v>855</v>
      </c>
      <c r="N33" s="160">
        <f t="shared" si="9"/>
        <v>1.1660818713450292</v>
      </c>
      <c r="O33" s="57">
        <f t="shared" si="10"/>
        <v>1196.3999999999999</v>
      </c>
      <c r="P33" s="196">
        <v>906</v>
      </c>
      <c r="Q33">
        <f t="shared" si="5"/>
        <v>996.6000000000001</v>
      </c>
    </row>
    <row r="34" spans="3:17" ht="12" customHeight="1">
      <c r="C34" s="365"/>
      <c r="D34" s="365"/>
      <c r="E34" s="67">
        <v>150</v>
      </c>
      <c r="F34" s="58">
        <v>9.4</v>
      </c>
      <c r="G34" s="202">
        <v>1920</v>
      </c>
      <c r="H34" s="157">
        <v>1647</v>
      </c>
      <c r="I34" s="157">
        <f t="shared" si="6"/>
        <v>1.1657559198542806</v>
      </c>
      <c r="J34" s="203">
        <f t="shared" si="7"/>
        <v>2304</v>
      </c>
      <c r="K34" s="266">
        <f t="shared" si="8"/>
        <v>1919.6870000000004</v>
      </c>
      <c r="L34" s="196">
        <v>1794</v>
      </c>
      <c r="M34" s="56">
        <v>1539</v>
      </c>
      <c r="N34" s="160">
        <f t="shared" si="9"/>
        <v>1.165692007797271</v>
      </c>
      <c r="O34" s="57">
        <f t="shared" si="10"/>
        <v>2152.7999999999997</v>
      </c>
      <c r="P34" s="196">
        <v>1631</v>
      </c>
      <c r="Q34">
        <f t="shared" si="5"/>
        <v>1794.1000000000001</v>
      </c>
    </row>
    <row r="35" spans="3:17" ht="15.75" customHeight="1">
      <c r="C35" s="365"/>
      <c r="D35" s="365"/>
      <c r="E35" s="59" t="s">
        <v>24</v>
      </c>
      <c r="F35" s="55">
        <v>13</v>
      </c>
      <c r="G35" s="202">
        <v>3375</v>
      </c>
      <c r="H35" s="157">
        <v>2894</v>
      </c>
      <c r="I35" s="157">
        <f t="shared" si="6"/>
        <v>1.1662059433310297</v>
      </c>
      <c r="J35" s="203">
        <f t="shared" si="7"/>
        <v>4050</v>
      </c>
      <c r="K35" s="266">
        <f t="shared" si="8"/>
        <v>3374.4590000000003</v>
      </c>
      <c r="L35" s="196">
        <v>3154</v>
      </c>
      <c r="M35" s="56">
        <v>2705</v>
      </c>
      <c r="N35" s="160">
        <f t="shared" si="9"/>
        <v>1.165988909426987</v>
      </c>
      <c r="O35" s="57">
        <f t="shared" si="10"/>
        <v>3784.7999999999997</v>
      </c>
      <c r="P35" s="196">
        <v>2867</v>
      </c>
      <c r="Q35">
        <f t="shared" si="5"/>
        <v>3153.7000000000003</v>
      </c>
    </row>
    <row r="36" spans="3:17" ht="13.5" customHeight="1" thickBot="1">
      <c r="C36" s="365"/>
      <c r="D36" s="365"/>
      <c r="E36" s="59" t="s">
        <v>25</v>
      </c>
      <c r="F36" s="60">
        <v>24</v>
      </c>
      <c r="G36" s="204">
        <v>6161</v>
      </c>
      <c r="H36" s="158">
        <v>5284</v>
      </c>
      <c r="I36" s="158">
        <f t="shared" si="6"/>
        <v>1.1659727479182438</v>
      </c>
      <c r="J36" s="213">
        <f t="shared" si="7"/>
        <v>7393.2</v>
      </c>
      <c r="K36" s="266">
        <f t="shared" si="8"/>
        <v>6160.418000000001</v>
      </c>
      <c r="L36" s="197">
        <v>5758</v>
      </c>
      <c r="M36" s="61">
        <v>4938</v>
      </c>
      <c r="N36" s="161">
        <f t="shared" si="9"/>
        <v>1.166059133252329</v>
      </c>
      <c r="O36" s="62">
        <f t="shared" si="10"/>
        <v>6909.599999999999</v>
      </c>
      <c r="P36" s="197">
        <v>5234</v>
      </c>
      <c r="Q36">
        <f t="shared" si="5"/>
        <v>5757.400000000001</v>
      </c>
    </row>
    <row r="37" spans="1:17" ht="12.75" customHeight="1" hidden="1" thickBot="1">
      <c r="A37" s="68"/>
      <c r="B37" s="68"/>
      <c r="C37" s="73"/>
      <c r="D37" s="73"/>
      <c r="E37" s="74"/>
      <c r="F37" s="208"/>
      <c r="G37" s="214"/>
      <c r="H37" s="74"/>
      <c r="I37" s="74"/>
      <c r="J37" s="215"/>
      <c r="K37" s="262"/>
      <c r="L37" s="212"/>
      <c r="M37" s="74"/>
      <c r="N37" s="74"/>
      <c r="O37" s="74"/>
      <c r="Q37">
        <f t="shared" si="5"/>
        <v>0</v>
      </c>
    </row>
    <row r="38" spans="1:17" ht="47.25" customHeight="1" thickBot="1">
      <c r="A38" s="68"/>
      <c r="B38" s="68"/>
      <c r="C38" s="366" t="s">
        <v>54</v>
      </c>
      <c r="D38" s="367"/>
      <c r="E38" s="95" t="s">
        <v>31</v>
      </c>
      <c r="F38" s="209">
        <v>32</v>
      </c>
      <c r="G38" s="97">
        <v>9912</v>
      </c>
      <c r="H38" s="104">
        <v>8250</v>
      </c>
      <c r="I38" s="104">
        <f>G38/H38</f>
        <v>1.2014545454545456</v>
      </c>
      <c r="J38" s="216">
        <f>G38*1.2</f>
        <v>11894.4</v>
      </c>
      <c r="K38" s="265">
        <f>Q38*1.07</f>
        <v>9911.517000000002</v>
      </c>
      <c r="L38" s="104">
        <v>9263</v>
      </c>
      <c r="M38" s="98">
        <f>M36+3006</f>
        <v>7944</v>
      </c>
      <c r="N38" s="162">
        <f>L38/M38</f>
        <v>1.1660372608257805</v>
      </c>
      <c r="O38" s="99">
        <f>L38*1.2</f>
        <v>11115.6</v>
      </c>
      <c r="P38" s="104">
        <v>8421</v>
      </c>
      <c r="Q38">
        <f t="shared" si="5"/>
        <v>9263.1</v>
      </c>
    </row>
    <row r="39" spans="1:17" ht="42" customHeight="1" thickBot="1">
      <c r="A39" s="68"/>
      <c r="B39" s="68"/>
      <c r="C39" s="368"/>
      <c r="D39" s="369"/>
      <c r="E39" s="106" t="s">
        <v>32</v>
      </c>
      <c r="F39" s="210">
        <v>40</v>
      </c>
      <c r="G39" s="217">
        <v>14451</v>
      </c>
      <c r="H39" s="218">
        <v>12394.1631</v>
      </c>
      <c r="I39" s="218">
        <f>G39/H39</f>
        <v>1.1659520601273998</v>
      </c>
      <c r="J39" s="219">
        <f>G39*1.2</f>
        <v>17341.2</v>
      </c>
      <c r="K39" s="265">
        <f>Q39*1.07</f>
        <v>14451.206000000002</v>
      </c>
      <c r="L39" s="114">
        <v>13506</v>
      </c>
      <c r="M39" s="100">
        <v>11583.33</v>
      </c>
      <c r="N39" s="163">
        <f>L39/M39</f>
        <v>1.1659859470463156</v>
      </c>
      <c r="O39" s="101">
        <f>L39*1.2</f>
        <v>16207.199999999999</v>
      </c>
      <c r="P39" s="114">
        <v>12278</v>
      </c>
      <c r="Q39">
        <f t="shared" si="5"/>
        <v>13505.800000000001</v>
      </c>
    </row>
    <row r="40" spans="1:15" ht="18.75" customHeight="1" thickBot="1">
      <c r="A40" s="68"/>
      <c r="B40" s="68"/>
      <c r="C40" s="48"/>
      <c r="D40" s="49"/>
      <c r="E40" s="50"/>
      <c r="F40" s="49"/>
      <c r="G40" s="316" t="s">
        <v>0</v>
      </c>
      <c r="H40" s="316"/>
      <c r="I40" s="316"/>
      <c r="J40" s="316"/>
      <c r="K40" s="316"/>
      <c r="L40" s="317"/>
      <c r="M40" s="317"/>
      <c r="N40" s="317"/>
      <c r="O40" s="317"/>
    </row>
    <row r="41" spans="1:15" ht="15" customHeight="1" thickBot="1">
      <c r="A41" s="68"/>
      <c r="B41" s="68"/>
      <c r="C41" s="321" t="s">
        <v>3</v>
      </c>
      <c r="D41" s="321"/>
      <c r="E41" s="322" t="s">
        <v>4</v>
      </c>
      <c r="F41" s="323" t="s">
        <v>51</v>
      </c>
      <c r="G41" s="318" t="s">
        <v>36</v>
      </c>
      <c r="H41" s="318"/>
      <c r="I41" s="318"/>
      <c r="J41" s="318"/>
      <c r="K41" s="241"/>
      <c r="L41" s="318" t="s">
        <v>37</v>
      </c>
      <c r="M41" s="318"/>
      <c r="N41" s="318"/>
      <c r="O41" s="318"/>
    </row>
    <row r="42" spans="1:15" ht="15.75" customHeight="1" thickBot="1">
      <c r="A42" s="68"/>
      <c r="B42" s="68"/>
      <c r="C42" s="321"/>
      <c r="D42" s="321"/>
      <c r="E42" s="322"/>
      <c r="F42" s="323"/>
      <c r="G42" s="319" t="s">
        <v>6</v>
      </c>
      <c r="H42" s="319"/>
      <c r="I42" s="319"/>
      <c r="J42" s="319"/>
      <c r="K42" s="242"/>
      <c r="L42" s="319" t="s">
        <v>7</v>
      </c>
      <c r="M42" s="319"/>
      <c r="N42" s="319"/>
      <c r="O42" s="319"/>
    </row>
    <row r="43" spans="1:15" ht="31.5" customHeight="1" thickBot="1">
      <c r="A43" s="68"/>
      <c r="B43" s="68"/>
      <c r="C43" s="321"/>
      <c r="D43" s="321"/>
      <c r="E43" s="322"/>
      <c r="F43" s="324"/>
      <c r="G43" s="192" t="s">
        <v>8</v>
      </c>
      <c r="H43" s="156" t="s">
        <v>39</v>
      </c>
      <c r="I43" s="156" t="s">
        <v>40</v>
      </c>
      <c r="J43" s="194" t="s">
        <v>10</v>
      </c>
      <c r="K43" s="261"/>
      <c r="L43" s="192" t="s">
        <v>8</v>
      </c>
      <c r="M43" s="156" t="s">
        <v>39</v>
      </c>
      <c r="N43" s="156" t="s">
        <v>40</v>
      </c>
      <c r="O43" s="193" t="s">
        <v>10</v>
      </c>
    </row>
    <row r="44" spans="1:15" ht="17.25" customHeight="1" thickBot="1">
      <c r="A44" s="68"/>
      <c r="B44" s="68"/>
      <c r="C44" s="354" t="s">
        <v>34</v>
      </c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6"/>
    </row>
    <row r="45" spans="1:17" ht="16.5" customHeight="1" thickBot="1">
      <c r="A45" s="68"/>
      <c r="B45" s="68"/>
      <c r="C45" s="329" t="s">
        <v>38</v>
      </c>
      <c r="D45" s="330"/>
      <c r="E45" s="107">
        <v>50</v>
      </c>
      <c r="F45" s="109">
        <v>9</v>
      </c>
      <c r="G45" s="97">
        <v>1402</v>
      </c>
      <c r="H45" s="104">
        <v>1203</v>
      </c>
      <c r="I45" s="104">
        <f>G45/H45</f>
        <v>1.1654197838736493</v>
      </c>
      <c r="J45" s="216">
        <f aca="true" t="shared" si="11" ref="J45:J54">G45*1.2</f>
        <v>1682.3999999999999</v>
      </c>
      <c r="K45" s="265">
        <f>Q45*1.07</f>
        <v>1401.8070000000002</v>
      </c>
      <c r="L45" s="104">
        <v>1310</v>
      </c>
      <c r="M45" s="98">
        <v>1124</v>
      </c>
      <c r="N45" s="162">
        <f>L45/M45</f>
        <v>1.1654804270462633</v>
      </c>
      <c r="O45" s="99">
        <f aca="true" t="shared" si="12" ref="O45:O54">L45*1.2</f>
        <v>1572</v>
      </c>
      <c r="P45" s="104">
        <v>1191</v>
      </c>
      <c r="Q45">
        <f t="shared" si="5"/>
        <v>1310.1000000000001</v>
      </c>
    </row>
    <row r="46" spans="1:17" ht="18" customHeight="1" thickBot="1">
      <c r="A46" s="68"/>
      <c r="B46" s="68"/>
      <c r="C46" s="331"/>
      <c r="D46" s="332"/>
      <c r="E46" s="108">
        <v>65</v>
      </c>
      <c r="F46" s="110">
        <v>13</v>
      </c>
      <c r="G46" s="220">
        <v>1607</v>
      </c>
      <c r="H46" s="105">
        <v>1378</v>
      </c>
      <c r="I46" s="105">
        <f>G46/H46</f>
        <v>1.1661828737300435</v>
      </c>
      <c r="J46" s="221">
        <f t="shared" si="11"/>
        <v>1928.3999999999999</v>
      </c>
      <c r="K46" s="265">
        <f aca="true" t="shared" si="13" ref="K46:K54">Q46*1.07</f>
        <v>1606.6050000000002</v>
      </c>
      <c r="L46" s="105">
        <v>1502</v>
      </c>
      <c r="M46" s="102">
        <v>1288</v>
      </c>
      <c r="N46" s="164">
        <f>L46/M46</f>
        <v>1.1661490683229814</v>
      </c>
      <c r="O46" s="103">
        <f t="shared" si="12"/>
        <v>1802.3999999999999</v>
      </c>
      <c r="P46" s="105">
        <v>1365</v>
      </c>
      <c r="Q46">
        <f t="shared" si="5"/>
        <v>1501.5000000000002</v>
      </c>
    </row>
    <row r="47" spans="1:17" ht="16.5" customHeight="1" thickBot="1">
      <c r="A47" s="68"/>
      <c r="B47" s="68"/>
      <c r="C47" s="331"/>
      <c r="D47" s="332"/>
      <c r="E47" s="108">
        <v>80</v>
      </c>
      <c r="F47" s="110">
        <v>17</v>
      </c>
      <c r="G47" s="220">
        <v>2115</v>
      </c>
      <c r="H47" s="105">
        <v>1814</v>
      </c>
      <c r="I47" s="105">
        <f>G47/H47</f>
        <v>1.1659316427783903</v>
      </c>
      <c r="J47" s="221">
        <f t="shared" si="11"/>
        <v>2538</v>
      </c>
      <c r="K47" s="265">
        <f t="shared" si="13"/>
        <v>2115.0690000000004</v>
      </c>
      <c r="L47" s="105">
        <v>1977</v>
      </c>
      <c r="M47" s="102">
        <v>1695</v>
      </c>
      <c r="N47" s="164">
        <f>L47/M47</f>
        <v>1.1663716814159293</v>
      </c>
      <c r="O47" s="103">
        <f t="shared" si="12"/>
        <v>2372.4</v>
      </c>
      <c r="P47" s="105">
        <v>1797</v>
      </c>
      <c r="Q47">
        <f t="shared" si="5"/>
        <v>1976.7000000000003</v>
      </c>
    </row>
    <row r="48" spans="1:17" ht="16.5" customHeight="1" thickBot="1">
      <c r="A48" s="68"/>
      <c r="B48" s="68"/>
      <c r="C48" s="331"/>
      <c r="D48" s="332"/>
      <c r="E48" s="108">
        <v>100</v>
      </c>
      <c r="F48" s="110">
        <v>25</v>
      </c>
      <c r="G48" s="220">
        <v>2960</v>
      </c>
      <c r="H48" s="105">
        <v>2540</v>
      </c>
      <c r="I48" s="105">
        <f>G48/H48</f>
        <v>1.1653543307086613</v>
      </c>
      <c r="J48" s="221">
        <f t="shared" si="11"/>
        <v>3552</v>
      </c>
      <c r="K48" s="265">
        <f t="shared" si="13"/>
        <v>2960.155</v>
      </c>
      <c r="L48" s="105">
        <v>2767</v>
      </c>
      <c r="M48" s="102">
        <v>2373</v>
      </c>
      <c r="N48" s="164">
        <f>L48/M48</f>
        <v>1.1660345554150864</v>
      </c>
      <c r="O48" s="103">
        <f t="shared" si="12"/>
        <v>3320.4</v>
      </c>
      <c r="P48" s="105">
        <v>2515</v>
      </c>
      <c r="Q48">
        <f t="shared" si="5"/>
        <v>2766.5</v>
      </c>
    </row>
    <row r="49" spans="1:17" ht="19.5" customHeight="1" thickBot="1">
      <c r="A49" s="68"/>
      <c r="B49" s="68"/>
      <c r="C49" s="333"/>
      <c r="D49" s="334"/>
      <c r="E49" s="96">
        <v>150</v>
      </c>
      <c r="F49" s="111">
        <v>53</v>
      </c>
      <c r="G49" s="217">
        <v>5367</v>
      </c>
      <c r="H49" s="218"/>
      <c r="I49" s="218"/>
      <c r="J49" s="219">
        <f t="shared" si="11"/>
        <v>6440.4</v>
      </c>
      <c r="K49" s="265">
        <f t="shared" si="13"/>
        <v>5367.12</v>
      </c>
      <c r="L49" s="114">
        <v>5016</v>
      </c>
      <c r="M49" s="163"/>
      <c r="N49" s="163"/>
      <c r="O49" s="101">
        <f t="shared" si="12"/>
        <v>6019.2</v>
      </c>
      <c r="P49" s="114">
        <v>4560</v>
      </c>
      <c r="Q49">
        <f t="shared" si="5"/>
        <v>5016</v>
      </c>
    </row>
    <row r="50" spans="1:17" ht="16.5" customHeight="1" thickBot="1">
      <c r="A50" s="68"/>
      <c r="B50" s="68"/>
      <c r="C50" s="329" t="s">
        <v>44</v>
      </c>
      <c r="D50" s="330"/>
      <c r="E50" s="107">
        <v>50</v>
      </c>
      <c r="F50" s="109">
        <v>8.8</v>
      </c>
      <c r="G50" s="97">
        <v>1266</v>
      </c>
      <c r="H50" s="104">
        <v>1151</v>
      </c>
      <c r="I50" s="104">
        <f>G50/H50</f>
        <v>1.0999131190269331</v>
      </c>
      <c r="J50" s="216">
        <f>G50*1.2</f>
        <v>1519.2</v>
      </c>
      <c r="K50" s="265">
        <f>L50*1.1</f>
        <v>1266.1000000000001</v>
      </c>
      <c r="L50" s="104">
        <v>1151</v>
      </c>
      <c r="M50" s="98">
        <v>1124</v>
      </c>
      <c r="N50" s="162">
        <f>L50/M50</f>
        <v>1.0240213523131672</v>
      </c>
      <c r="O50" s="99">
        <f>L50*1.2</f>
        <v>1381.2</v>
      </c>
      <c r="P50" s="104">
        <v>1067</v>
      </c>
      <c r="Q50">
        <f>P50*1.1</f>
        <v>1173.7</v>
      </c>
    </row>
    <row r="51" spans="1:17" ht="18" customHeight="1" thickBot="1">
      <c r="A51" s="68"/>
      <c r="B51" s="68"/>
      <c r="C51" s="331"/>
      <c r="D51" s="332"/>
      <c r="E51" s="108">
        <v>65</v>
      </c>
      <c r="F51" s="110">
        <v>12.8</v>
      </c>
      <c r="G51" s="220">
        <v>1471</v>
      </c>
      <c r="H51" s="105">
        <v>1337</v>
      </c>
      <c r="I51" s="105">
        <f>G51/H51</f>
        <v>1.100224382946896</v>
      </c>
      <c r="J51" s="216">
        <f>G51*1.2</f>
        <v>1765.2</v>
      </c>
      <c r="K51" s="265">
        <f>L51*1.1</f>
        <v>1470.7</v>
      </c>
      <c r="L51" s="105">
        <v>1337</v>
      </c>
      <c r="M51" s="102">
        <v>1288</v>
      </c>
      <c r="N51" s="164">
        <f>L51/M51</f>
        <v>1.0380434782608696</v>
      </c>
      <c r="O51" s="99">
        <f>L51*1.2</f>
        <v>1604.3999999999999</v>
      </c>
      <c r="P51" s="105">
        <v>1241</v>
      </c>
      <c r="Q51">
        <f>P51*1.1</f>
        <v>1365.1000000000001</v>
      </c>
    </row>
    <row r="52" spans="1:17" ht="16.5" customHeight="1" thickBot="1">
      <c r="A52" s="68"/>
      <c r="B52" s="68"/>
      <c r="C52" s="331"/>
      <c r="D52" s="332"/>
      <c r="E52" s="108">
        <v>80</v>
      </c>
      <c r="F52" s="110">
        <v>16.8</v>
      </c>
      <c r="G52" s="220">
        <v>1970</v>
      </c>
      <c r="H52" s="105">
        <v>1791</v>
      </c>
      <c r="I52" s="105">
        <f>G52/H52</f>
        <v>1.0999441652707984</v>
      </c>
      <c r="J52" s="216">
        <f>G52*1.2</f>
        <v>2364</v>
      </c>
      <c r="K52" s="265">
        <f>L52*1.1</f>
        <v>1970.1000000000001</v>
      </c>
      <c r="L52" s="105">
        <v>1791</v>
      </c>
      <c r="M52" s="102">
        <v>1695</v>
      </c>
      <c r="N52" s="164">
        <f>L52/M52</f>
        <v>1.056637168141593</v>
      </c>
      <c r="O52" s="99">
        <f>L52*1.2</f>
        <v>2149.2</v>
      </c>
      <c r="P52" s="105">
        <v>1665</v>
      </c>
      <c r="Q52">
        <f>P52*1.1</f>
        <v>1831.5000000000002</v>
      </c>
    </row>
    <row r="53" spans="1:17" ht="16.5" customHeight="1" thickBot="1">
      <c r="A53" s="68"/>
      <c r="B53" s="68"/>
      <c r="C53" s="331"/>
      <c r="D53" s="332"/>
      <c r="E53" s="108">
        <v>100</v>
      </c>
      <c r="F53" s="110">
        <v>23.7</v>
      </c>
      <c r="G53" s="220">
        <v>2783</v>
      </c>
      <c r="H53" s="105">
        <v>2530</v>
      </c>
      <c r="I53" s="105">
        <f>G53/H53</f>
        <v>1.1</v>
      </c>
      <c r="J53" s="216">
        <f>G53*1.2</f>
        <v>3339.6</v>
      </c>
      <c r="K53" s="265">
        <f>L53*1.1</f>
        <v>2783</v>
      </c>
      <c r="L53" s="105">
        <v>2530</v>
      </c>
      <c r="M53" s="102">
        <v>2373</v>
      </c>
      <c r="N53" s="164">
        <f>L53/M53</f>
        <v>1.0661609776654024</v>
      </c>
      <c r="O53" s="99">
        <f>L53*1.2</f>
        <v>3036</v>
      </c>
      <c r="P53" s="105">
        <v>2352</v>
      </c>
      <c r="Q53">
        <f>P53*1.1</f>
        <v>2587.2000000000003</v>
      </c>
    </row>
    <row r="54" spans="1:17" ht="19.5" customHeight="1" thickBot="1">
      <c r="A54" s="68"/>
      <c r="B54" s="68"/>
      <c r="C54" s="333"/>
      <c r="D54" s="334"/>
      <c r="E54" s="106">
        <v>150</v>
      </c>
      <c r="F54" s="236">
        <v>49.6</v>
      </c>
      <c r="G54" s="217">
        <v>5189</v>
      </c>
      <c r="H54" s="218">
        <v>4717</v>
      </c>
      <c r="I54" s="218">
        <f>G54/H54</f>
        <v>1.100063599745601</v>
      </c>
      <c r="J54" s="216">
        <f>G54*1.2</f>
        <v>6226.8</v>
      </c>
      <c r="K54" s="265">
        <f>L54*1.1</f>
        <v>5188.700000000001</v>
      </c>
      <c r="L54" s="114">
        <v>4717</v>
      </c>
      <c r="M54" s="163"/>
      <c r="N54" s="163"/>
      <c r="O54" s="99">
        <f>L54*1.2</f>
        <v>5660.4</v>
      </c>
      <c r="P54" s="114">
        <v>4397</v>
      </c>
      <c r="Q54">
        <f>P54*1.1</f>
        <v>4836.700000000001</v>
      </c>
    </row>
    <row r="55" spans="1:15" ht="18.75" customHeight="1" thickBot="1">
      <c r="A55" s="68"/>
      <c r="B55" s="68"/>
      <c r="C55" s="348" t="s">
        <v>26</v>
      </c>
      <c r="D55" s="349"/>
      <c r="E55" s="309"/>
      <c r="F55" s="310"/>
      <c r="G55" s="311" t="s">
        <v>8</v>
      </c>
      <c r="H55" s="311"/>
      <c r="I55" s="311"/>
      <c r="J55" s="312"/>
      <c r="K55" s="240"/>
      <c r="L55" s="313" t="s">
        <v>10</v>
      </c>
      <c r="M55" s="314"/>
      <c r="N55" s="314"/>
      <c r="O55" s="315"/>
    </row>
    <row r="56" spans="1:15" ht="16.5" customHeight="1">
      <c r="A56" s="68"/>
      <c r="B56" s="68"/>
      <c r="C56" s="350"/>
      <c r="D56" s="351"/>
      <c r="E56" s="237" t="s">
        <v>27</v>
      </c>
      <c r="F56" s="238">
        <v>14</v>
      </c>
      <c r="G56" s="344">
        <v>1715</v>
      </c>
      <c r="H56" s="345"/>
      <c r="I56" s="345"/>
      <c r="J56" s="346"/>
      <c r="K56" s="263"/>
      <c r="L56" s="335">
        <f>G56*1.2</f>
        <v>2058</v>
      </c>
      <c r="M56" s="336"/>
      <c r="N56" s="336"/>
      <c r="O56" s="337"/>
    </row>
    <row r="57" spans="1:15" ht="18.75" customHeight="1" thickBot="1">
      <c r="A57" s="68"/>
      <c r="B57" s="68"/>
      <c r="C57" s="352"/>
      <c r="D57" s="353"/>
      <c r="E57" s="112" t="s">
        <v>28</v>
      </c>
      <c r="F57" s="113">
        <v>35</v>
      </c>
      <c r="G57" s="338">
        <v>2481</v>
      </c>
      <c r="H57" s="339"/>
      <c r="I57" s="339"/>
      <c r="J57" s="340"/>
      <c r="K57" s="264"/>
      <c r="L57" s="341">
        <f>G57*1.2</f>
        <v>2977.2</v>
      </c>
      <c r="M57" s="342"/>
      <c r="N57" s="342"/>
      <c r="O57" s="343"/>
    </row>
    <row r="58" spans="3:16" s="21" customFormat="1" ht="23.25" customHeight="1" thickBot="1">
      <c r="C58" s="347" t="s">
        <v>29</v>
      </c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1"/>
    </row>
    <row r="59" spans="3:15" ht="15.75" customHeight="1">
      <c r="C59" s="277" t="s">
        <v>42</v>
      </c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</row>
    <row r="60" spans="3:15" ht="13.5" customHeight="1">
      <c r="C60" s="277" t="s">
        <v>41</v>
      </c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</row>
    <row r="61" spans="3:15" ht="13.5" customHeight="1">
      <c r="C61" s="357" t="s">
        <v>30</v>
      </c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</row>
    <row r="62" spans="3:15" ht="12.75"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</row>
    <row r="63" spans="3:15" ht="7.5" customHeight="1"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</row>
    <row r="64" ht="12.75">
      <c r="E64"/>
    </row>
  </sheetData>
  <sheetProtection selectLockedCells="1" selectUnlockedCells="1"/>
  <mergeCells count="37">
    <mergeCell ref="C41:D43"/>
    <mergeCell ref="E41:E43"/>
    <mergeCell ref="C44:O44"/>
    <mergeCell ref="C61:O63"/>
    <mergeCell ref="D12:O12"/>
    <mergeCell ref="C13:D19"/>
    <mergeCell ref="E30:O30"/>
    <mergeCell ref="C31:D36"/>
    <mergeCell ref="C38:D39"/>
    <mergeCell ref="C45:D49"/>
    <mergeCell ref="C59:O59"/>
    <mergeCell ref="C60:O60"/>
    <mergeCell ref="L56:O56"/>
    <mergeCell ref="G57:J57"/>
    <mergeCell ref="L57:O57"/>
    <mergeCell ref="G56:J56"/>
    <mergeCell ref="C58:O58"/>
    <mergeCell ref="C50:D54"/>
    <mergeCell ref="C55:D57"/>
    <mergeCell ref="L6:O6"/>
    <mergeCell ref="G8:O8"/>
    <mergeCell ref="C9:D11"/>
    <mergeCell ref="E9:E11"/>
    <mergeCell ref="F9:F11"/>
    <mergeCell ref="G9:J9"/>
    <mergeCell ref="L9:O9"/>
    <mergeCell ref="G10:J10"/>
    <mergeCell ref="L10:O10"/>
    <mergeCell ref="E55:F55"/>
    <mergeCell ref="G55:J55"/>
    <mergeCell ref="L55:O55"/>
    <mergeCell ref="G40:O40"/>
    <mergeCell ref="G41:J41"/>
    <mergeCell ref="L41:O41"/>
    <mergeCell ref="G42:J42"/>
    <mergeCell ref="L42:O42"/>
    <mergeCell ref="F41:F43"/>
  </mergeCells>
  <printOptions horizontalCentered="1"/>
  <pageMargins left="0.24027777777777778" right="0.27569444444444446" top="0.1701388888888889" bottom="0.19652777777777777" header="0.5118055555555555" footer="0.5118055555555555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Света</cp:lastModifiedBy>
  <cp:lastPrinted>2021-01-12T06:06:41Z</cp:lastPrinted>
  <dcterms:created xsi:type="dcterms:W3CDTF">2020-06-09T09:58:05Z</dcterms:created>
  <dcterms:modified xsi:type="dcterms:W3CDTF">2021-01-18T07:41:14Z</dcterms:modified>
  <cp:category/>
  <cp:version/>
  <cp:contentType/>
  <cp:contentStatus/>
</cp:coreProperties>
</file>